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1848746df791f84/Documenten/BCO OIRSCOT ALLE BESTANDEN/"/>
    </mc:Choice>
  </mc:AlternateContent>
  <xr:revisionPtr revIDLastSave="2433" documentId="8_{A548F05A-4D9B-412F-9977-25E33180E2B3}" xr6:coauthVersionLast="47" xr6:coauthVersionMax="47" xr10:uidLastSave="{7F9E467D-D37C-4B4A-966A-5B096D365266}"/>
  <bookViews>
    <workbookView xWindow="-110" yWindow="-110" windowWidth="19420" windowHeight="10420" activeTab="1" xr2:uid="{88A4ACEA-7105-42C4-96B3-49CF988FF828}"/>
  </bookViews>
  <sheets>
    <sheet name="1A. begroot vs realisatie" sheetId="8" r:id="rId1"/>
    <sheet name="1B.Begroting 2021-2022" sheetId="3" r:id="rId2"/>
    <sheet name="2. Contributie opbouw &amp; zaalh" sheetId="4" r:id="rId3"/>
    <sheet name="3. Teamindeling vs CB &amp; NBB" sheetId="5" r:id="rId4"/>
    <sheet name="4. Vrijwilligersvergoedingen" sheetId="13" r:id="rId5"/>
    <sheet name="5. Nieuwe opzet trainers coach " sheetId="2" r:id="rId6"/>
    <sheet name="6. Totaal rekening overz. 2020" sheetId="12" r:id="rId7"/>
    <sheet name="7. Voorstel teruggave" sheetId="6" r:id="rId8"/>
    <sheet name="8. Sponsoring meerjaren" sheetId="9" r:id="rId9"/>
  </sheets>
  <definedNames>
    <definedName name="_xlnm._FilterDatabase" localSheetId="6" hidden="1">'6. Totaal rekening overz. 2020'!$A$1:$T$194</definedName>
  </definedNames>
  <calcPr calcId="191029" concurrentCalc="0"/>
  <oleSize ref="A3:B5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Office-gebruiker</author>
    <author>user</author>
  </authors>
  <commentList>
    <comment ref="O1" authorId="0" shapeId="0" xr:uid="{EE9CCF86-9A32-44F0-B719-75CF0253D649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buitentrainingen geen vaste begeleiding
</t>
        </r>
      </text>
    </comment>
    <comment ref="B4" authorId="0" shapeId="0" xr:uid="{BF6F297E-75E4-41B3-B9B2-0EF54981B673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Heefrt geholpen maar niet meerekenen.
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	
</t>
        </r>
      </text>
    </comment>
    <comment ref="D4" authorId="0" shapeId="0" xr:uid="{0C142821-2E37-48FC-A462-5B925040EF4D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		</t>
        </r>
      </text>
    </comment>
    <comment ref="K4" authorId="0" shapeId="0" xr:uid="{91FECBC1-74DC-4AB3-8D79-83E639C04FE6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Voornamelijk als begeleider van Amadou.
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? wat doen financieel.</t>
        </r>
      </text>
    </comment>
    <comment ref="L4" authorId="0" shapeId="0" xr:uid="{3744CCD7-8767-4D91-9CBC-85557DA55518}">
      <text>
        <r>
          <rPr>
            <b/>
            <sz val="10"/>
            <color rgb="FF000000"/>
            <rFont val="Tahoma"/>
            <family val="2"/>
          </rPr>
          <t xml:space="preserve">Microsoft Office-gebruiker: ziet af van vergoeding	</t>
        </r>
      </text>
    </comment>
    <comment ref="M4" authorId="0" shapeId="0" xr:uid="{1BB9B67C-D591-456B-8CBA-8537DF757849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
</t>
        </r>
        <r>
          <rPr>
            <sz val="10"/>
            <color rgb="FF000000"/>
            <rFont val="Tahoma"/>
            <family val="2"/>
          </rPr>
          <t xml:space="preserve">	</t>
        </r>
      </text>
    </comment>
    <comment ref="N4" authorId="0" shapeId="0" xr:uid="{89B9F61E-E1D9-44B9-A5B7-D0C4BA57F13D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vergoeding.	
</t>
        </r>
      </text>
    </comment>
    <comment ref="N5" authorId="0" shapeId="0" xr:uid="{204D5841-479C-420D-8670-9B9D9CA3F343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	</t>
        </r>
      </text>
    </comment>
    <comment ref="C7" authorId="0" shapeId="0" xr:uid="{8E6ACB08-56C6-414B-A2A4-2C16F75B729F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Jeroen wil niet meegenomen worden als begeleider. Credits voor Kevin.		</t>
        </r>
      </text>
    </comment>
    <comment ref="D7" authorId="0" shapeId="0" xr:uid="{1A6D7093-1A79-4F5E-A477-5AB01F4E9EA2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Ziet af van vergoeding</t>
        </r>
      </text>
    </comment>
    <comment ref="K7" authorId="1" shapeId="0" xr:uid="{4A716312-CB13-437B-BCA3-6898724492F1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tot 15 oktober
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Even apart bespreken i.v.m. gang van zaken rond Cas destijds.
</t>
        </r>
      </text>
    </comment>
    <comment ref="O7" authorId="0" shapeId="0" xr:uid="{68C6F3AB-677F-495D-B53F-03073A96160B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van vergoeding af
</t>
        </r>
      </text>
    </comment>
    <comment ref="P7" authorId="0" shapeId="0" xr:uid="{ED92D0C9-DC5C-4EEB-A9F5-2F50AF198D31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geen buitentrainingen (was ook tijdelijk uitgeschreven).	
</t>
        </r>
        <r>
          <rPr>
            <sz val="10"/>
            <color rgb="FF000000"/>
            <rFont val="Calibri"/>
            <family val="2"/>
          </rPr>
          <t>Niet helemaal duidelijk in hoeverre trainer of gezamenlijk?</t>
        </r>
      </text>
    </comment>
    <comment ref="F8" authorId="1" shapeId="0" xr:uid="{3FC496D3-FCFA-4B1D-A514-7A31E60C4538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geen buitentraining en binnen 1 of 2 trainingen
</t>
        </r>
        <r>
          <rPr>
            <sz val="9"/>
            <color rgb="FF000000"/>
            <rFont val="Times New Roman"/>
            <family val="1"/>
          </rPr>
          <t>Feitelijk dus vrijwel niets.</t>
        </r>
      </text>
    </comment>
    <comment ref="H8" authorId="1" shapeId="0" xr:uid="{7435FDF5-AF65-436D-A316-48B6D0BE0DAA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>Amadou tot 15 oktober. Geen buitentrainingen</t>
        </r>
      </text>
    </comment>
    <comment ref="K8" authorId="1" shapeId="0" xr:uid="{C5CF22FE-EF0D-428B-B921-E481206FE116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vanaf 15 oktober
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Hij heeft dus 2 teams training gegeven gedurende seizoen
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+ reiskosten.	</t>
        </r>
      </text>
    </comment>
    <comment ref="O8" authorId="0" shapeId="0" xr:uid="{C08AA88E-02A8-49AA-B7FE-78B422757548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van vergoeding af	</t>
        </r>
      </text>
    </comment>
    <comment ref="K13" authorId="1" shapeId="0" xr:uid="{FF612549-FF46-4C72-8E34-D669B3ECC5C2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>tot 15 oktober</t>
        </r>
      </text>
    </comment>
    <comment ref="K14" authorId="1" shapeId="0" xr:uid="{F16B06BE-2082-4172-A4AE-8DB17E72DE80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>vanaf 15 oktober</t>
        </r>
      </text>
    </comment>
  </commentList>
</comments>
</file>

<file path=xl/sharedStrings.xml><?xml version="1.0" encoding="utf-8"?>
<sst xmlns="http://schemas.openxmlformats.org/spreadsheetml/2006/main" count="2158" uniqueCount="841">
  <si>
    <t>Vorderingen</t>
  </si>
  <si>
    <t>Voorziening jubileum</t>
  </si>
  <si>
    <t>Voorziening kleding</t>
  </si>
  <si>
    <t>Reservering tablets</t>
  </si>
  <si>
    <t>Coach per team</t>
  </si>
  <si>
    <t>trainer per team</t>
  </si>
  <si>
    <t>Totaal per team</t>
  </si>
  <si>
    <t>BEGROTING 2021-2022</t>
  </si>
  <si>
    <t>Inkomsten</t>
  </si>
  <si>
    <t>Contributie</t>
  </si>
  <si>
    <t>Subsidie</t>
  </si>
  <si>
    <t>Rabo Club actie*</t>
  </si>
  <si>
    <t>Sponsoring *</t>
  </si>
  <si>
    <t>*schatting</t>
  </si>
  <si>
    <t>Totaal inkomsten</t>
  </si>
  <si>
    <t>Uitgaven</t>
  </si>
  <si>
    <t>Huur sporthal trainingen</t>
  </si>
  <si>
    <t>NBB lidmaatschap/ verzekering/ inschrijfkosten</t>
  </si>
  <si>
    <t>Materialen o.a. basketballen e.d.</t>
  </si>
  <si>
    <t>Opleidingskosten</t>
  </si>
  <si>
    <t>BS3 (150 per deelnemer)</t>
  </si>
  <si>
    <t>Cursus Overig (bv. VCP) n.n.t.b.</t>
  </si>
  <si>
    <t>Diverse kosten</t>
  </si>
  <si>
    <t>Hosting website</t>
  </si>
  <si>
    <t>Bankkosten</t>
  </si>
  <si>
    <t>Vergaderkosten (jaarvergadering en ?)</t>
  </si>
  <si>
    <t>Social media acties/kaarten e.d.</t>
  </si>
  <si>
    <t>Bedankjes e.d.</t>
  </si>
  <si>
    <t>Sponsor kosten</t>
  </si>
  <si>
    <t>Feest</t>
  </si>
  <si>
    <t>Tablets</t>
  </si>
  <si>
    <t>Totaal kosten</t>
  </si>
  <si>
    <t>Resutlaat</t>
  </si>
  <si>
    <t>Zaalhuur trainingen</t>
  </si>
  <si>
    <t>Doelgroepen</t>
  </si>
  <si>
    <t>Trainingen</t>
  </si>
  <si>
    <t>Wedstijd</t>
  </si>
  <si>
    <t>X10</t>
  </si>
  <si>
    <t>X12</t>
  </si>
  <si>
    <t>M14</t>
  </si>
  <si>
    <t>V14</t>
  </si>
  <si>
    <t>V18-2</t>
  </si>
  <si>
    <t>Eerste Klasse team</t>
  </si>
  <si>
    <t>V18-1</t>
  </si>
  <si>
    <t>VSE2</t>
  </si>
  <si>
    <t>VSE1</t>
  </si>
  <si>
    <t>Zaalhuur Trainingen bedraagt per team:</t>
  </si>
  <si>
    <t>M16</t>
  </si>
  <si>
    <t>17,50 per uur* Tarief 2020/2021</t>
  </si>
  <si>
    <t>M18</t>
  </si>
  <si>
    <t>tijdsduur training</t>
  </si>
  <si>
    <t>M20</t>
  </si>
  <si>
    <t>M22</t>
  </si>
  <si>
    <t>MSE</t>
  </si>
  <si>
    <t>MSE RE</t>
  </si>
  <si>
    <t>Zaalhuur wedstrijden (1,5 zaal per wedstrijd)</t>
  </si>
  <si>
    <t>VSE RE</t>
  </si>
  <si>
    <t>17,50 per uur * Tarief 2020/2021</t>
  </si>
  <si>
    <t>Totaal aantal spelers</t>
  </si>
  <si>
    <t>1/2 zaal extra nodig per wedstrijd (+ 30 % extra)</t>
  </si>
  <si>
    <t>NBB kosten
 per lid</t>
  </si>
  <si>
    <t>Voorstel nieuwe contributie</t>
  </si>
  <si>
    <t xml:space="preserve">kosten zaalhuur </t>
  </si>
  <si>
    <t>NBB kosten</t>
  </si>
  <si>
    <t>Totaal NBB</t>
  </si>
  <si>
    <t xml:space="preserve">Reserveringen </t>
  </si>
  <si>
    <t>BT2 (275,- volgens internet keuze voor 2 per jaar)</t>
  </si>
  <si>
    <t>Totaal voor 13 teams</t>
  </si>
  <si>
    <t xml:space="preserve">Vergoeding trainers (15 tms 1 x train. 1 x coach nieuwe opzet) </t>
  </si>
  <si>
    <t xml:space="preserve">Niet spelende leden zijn leden die vanwege functie NBB-lid moeten zijn. Kosten voor BCO. </t>
  </si>
  <si>
    <t>Dames recreanten teams heeft geen 
coach alleen trainer</t>
  </si>
  <si>
    <t>Heren recreanten geen trainer en geen coach</t>
  </si>
  <si>
    <t>input van Eric</t>
  </si>
  <si>
    <t>Volgens indeling Dorien</t>
  </si>
  <si>
    <t>Vergoeding</t>
  </si>
  <si>
    <t>Totaal vergoeding</t>
  </si>
  <si>
    <t>Cursussen en clinics (presentje kosten ong. 45 euro)</t>
  </si>
  <si>
    <t>HUIDIGE
 CONTRIBUTIE</t>
  </si>
  <si>
    <t>Zie berekening tabblad 4. (uitgaande van 1 trainer en 1 coach per team)</t>
  </si>
  <si>
    <t xml:space="preserve">Tenue's </t>
  </si>
  <si>
    <t xml:space="preserve">Verhoging t.o.v. 
Huidig </t>
  </si>
  <si>
    <t>Opbrengst nieuwe 
contributie</t>
  </si>
  <si>
    <t xml:space="preserve">Oefenwedstrijddag 15 januari </t>
  </si>
  <si>
    <t>Toernooien &amp; evenementen</t>
  </si>
  <si>
    <t>JAN</t>
  </si>
  <si>
    <t>Yvonne</t>
  </si>
  <si>
    <t>Begroot</t>
  </si>
  <si>
    <t>Actueel</t>
  </si>
  <si>
    <t>Bijgesteld</t>
  </si>
  <si>
    <t>2019-2020</t>
  </si>
  <si>
    <t>2020-2021</t>
  </si>
  <si>
    <t>incl Juni</t>
  </si>
  <si>
    <t>Rabo clubkasactie</t>
  </si>
  <si>
    <t>Sponsoring Jonas</t>
  </si>
  <si>
    <t>Opbrengst zaalhuur</t>
  </si>
  <si>
    <t>Huur sporthal</t>
  </si>
  <si>
    <t>Basketball Bond</t>
  </si>
  <si>
    <t>Vergaderkosten(ALV)</t>
  </si>
  <si>
    <t>Overige kosten</t>
  </si>
  <si>
    <t>Tournooi</t>
  </si>
  <si>
    <t>Basketballen en trainingsmaterialen</t>
  </si>
  <si>
    <t>Cursussen en clinics</t>
  </si>
  <si>
    <t>Voorziening jubileumfeest</t>
  </si>
  <si>
    <t>Internet</t>
  </si>
  <si>
    <t>AVG</t>
  </si>
  <si>
    <t>Trainers/Coaches vergoedingen 2020/2021</t>
  </si>
  <si>
    <t>Inkomsten -/- Uitgaven</t>
  </si>
  <si>
    <t>Saldo</t>
  </si>
  <si>
    <t>Bank</t>
  </si>
  <si>
    <t>Vermogen</t>
  </si>
  <si>
    <t>Nog te betalen kosten</t>
  </si>
  <si>
    <t>Vorderingen contributie</t>
  </si>
  <si>
    <t>&lt;18</t>
  </si>
  <si>
    <t>Sponsors</t>
  </si>
  <si>
    <t>Tenue</t>
  </si>
  <si>
    <t>Tenue en Inloopshirts</t>
  </si>
  <si>
    <t>Bedrijf</t>
  </si>
  <si>
    <t>Contactpersoon</t>
  </si>
  <si>
    <t>Sponsor</t>
  </si>
  <si>
    <t>Sponsorpakket 1
€100 p/j</t>
  </si>
  <si>
    <t>Sponsorpakket 2
€350 p/j (3 jaar)</t>
  </si>
  <si>
    <t>Sponsorpakket 3
€500 p/j (3 jaar)</t>
  </si>
  <si>
    <t>Watersponsor
€150 eenmalig</t>
  </si>
  <si>
    <t>Balsponsor
€ 25 3x</t>
  </si>
  <si>
    <t>Logo op website
€50 p/j</t>
  </si>
  <si>
    <t>jaar 1</t>
  </si>
  <si>
    <t>Alternatief 1ste jaar</t>
  </si>
  <si>
    <t>jaar 2</t>
  </si>
  <si>
    <t>jaar 3</t>
  </si>
  <si>
    <t>Totaal</t>
  </si>
  <si>
    <t>Opmerkingen</t>
  </si>
  <si>
    <t>RH schuttingen</t>
  </si>
  <si>
    <t>Ricardo Helmerich</t>
  </si>
  <si>
    <t>ja</t>
  </si>
  <si>
    <t>X</t>
  </si>
  <si>
    <t>eenmalig €350 voor tenue dames 2 (jaar 1)
inloopshirts pakket 3 naar dames 2
bidons voor dames 2
sponsorpakket 3 voor jeugd team</t>
  </si>
  <si>
    <t>Profysic Podotherapie</t>
  </si>
  <si>
    <t>Ingrid Janssen</t>
  </si>
  <si>
    <t>Inloopshirts van sponsorpakket 3 naar Dames 1
wil graag bijeenkomsten geven over sportblessures of sport- EHBO
sponsorpakket 3 voor jeugdteam</t>
  </si>
  <si>
    <t>Meerendonk Makelaars</t>
  </si>
  <si>
    <t>Henk van Hout</t>
  </si>
  <si>
    <t xml:space="preserve">graag team van Wies van Hout </t>
  </si>
  <si>
    <t>D18</t>
  </si>
  <si>
    <t>Dave Smit</t>
  </si>
  <si>
    <t>Ja</t>
  </si>
  <si>
    <t>team Giel of Bas, inloopshirts eenmalig €150,- watersponsor</t>
  </si>
  <si>
    <t>Sintiz</t>
  </si>
  <si>
    <t>Mark de Wette</t>
  </si>
  <si>
    <t>waarschijnlijk voor scheidsrechtershirts</t>
  </si>
  <si>
    <t>De Nodige Zorg</t>
  </si>
  <si>
    <t>Anita Berben</t>
  </si>
  <si>
    <t>team van Siebe Berben</t>
  </si>
  <si>
    <t>Totale opbrengst eerste jaar</t>
  </si>
  <si>
    <t>IBAN/BBAN</t>
  </si>
  <si>
    <t>Valuta</t>
  </si>
  <si>
    <t>BIC</t>
  </si>
  <si>
    <t>Datum</t>
  </si>
  <si>
    <t>Valuta datum</t>
  </si>
  <si>
    <t>Bedrag</t>
  </si>
  <si>
    <t>saldo na boeking</t>
  </si>
  <si>
    <t>IBAN/BBAN tegenpartij</t>
  </si>
  <si>
    <t>Naam tegenpartij</t>
  </si>
  <si>
    <t>BIC tegenpartij</t>
  </si>
  <si>
    <t>Omschrijving - 1</t>
  </si>
  <si>
    <t>Naam rekeninghouder</t>
  </si>
  <si>
    <t>c</t>
  </si>
  <si>
    <t>NL28RABO0138832935</t>
  </si>
  <si>
    <t>EUR</t>
  </si>
  <si>
    <t>RABONL2UXXX</t>
  </si>
  <si>
    <t>NL20RABO0133867552</t>
  </si>
  <si>
    <t>A.C.P.A. Hems</t>
  </si>
  <si>
    <t>RABONL2U</t>
  </si>
  <si>
    <t>Iris Hems 2020-2021</t>
  </si>
  <si>
    <t>Basketbalclub Oirschot</t>
  </si>
  <si>
    <t>NL14INGB0002607904</t>
  </si>
  <si>
    <t>Hr AJS van Brakel, Mw CJPH van Brakel-Schelle</t>
  </si>
  <si>
    <t>INGBNL2A</t>
  </si>
  <si>
    <t>Cas van Brakel</t>
  </si>
  <si>
    <t>NL13RABO0132754894</t>
  </si>
  <si>
    <t>B. van de Donk</t>
  </si>
  <si>
    <t>Contributienota 2020 - 2021 - Bjorn van de Donk</t>
  </si>
  <si>
    <t>NL11ABNA0575806621</t>
  </si>
  <si>
    <t>PAM VAN LOON CJ</t>
  </si>
  <si>
    <t>ABNANL2A</t>
  </si>
  <si>
    <t>Bob van loon contributie</t>
  </si>
  <si>
    <t>NL33INGB0007053363</t>
  </si>
  <si>
    <t>Mw S Brands</t>
  </si>
  <si>
    <t>Contrb Susanne Brands</t>
  </si>
  <si>
    <t>NL40RABO0153928441</t>
  </si>
  <si>
    <t>M.E.A.H. Nellen-Kerkhofs</t>
  </si>
  <si>
    <t>Contributie Marielle Nellen</t>
  </si>
  <si>
    <t>NL59INGB0000977203</t>
  </si>
  <si>
    <t>Mw C E J F Verboven-Graafmans</t>
  </si>
  <si>
    <t>Wouter Verboven</t>
  </si>
  <si>
    <t>NL57RABO0131741519</t>
  </si>
  <si>
    <t>J.A.T. Jacobs eo H. van Engelen</t>
  </si>
  <si>
    <t>Contributie Joep Jacobs jr</t>
  </si>
  <si>
    <t>NL22INGB0005176999</t>
  </si>
  <si>
    <t>Hr AAWM van Dijck, Mw WGJ Rooijakkers</t>
  </si>
  <si>
    <t>contributie 2020-2021 Maud van Dijck</t>
  </si>
  <si>
    <t>NL71RABO0133831132</t>
  </si>
  <si>
    <t>H.J.C. van Hout eo E.E.D.M. de Wert</t>
  </si>
  <si>
    <t>Conributie wies van hout 2020/2021</t>
  </si>
  <si>
    <t>NL86ABNA0587493674</t>
  </si>
  <si>
    <t>R BOSSEMA CJ</t>
  </si>
  <si>
    <t>Noah Bossema Basketbal contributie 2020/2021</t>
  </si>
  <si>
    <t>NL22RABO0138811121</t>
  </si>
  <si>
    <t>W.H. Wan</t>
  </si>
  <si>
    <t>penningmeester B.C. Oirschot w. h. wan het bovenwiel 1 5688 SE oirschot</t>
  </si>
  <si>
    <t>NL56RABO0100989918</t>
  </si>
  <si>
    <t>I. de Leeuw eo S. van Oppen</t>
  </si>
  <si>
    <t>Joep de Leeuw</t>
  </si>
  <si>
    <t>NL25ABNA0606770321</t>
  </si>
  <si>
    <t>P DRIESSEN</t>
  </si>
  <si>
    <t>Contributie 2020 2021</t>
  </si>
  <si>
    <t>NL87INGB0006943557</t>
  </si>
  <si>
    <t>Hr M B van Zwijndregt en/of.Mw W A M A C Dekkers</t>
  </si>
  <si>
    <t>contributie thijmen</t>
  </si>
  <si>
    <t>contributie jurre</t>
  </si>
  <si>
    <t>contributie joppe</t>
  </si>
  <si>
    <t>NL39SNSB0940840189</t>
  </si>
  <si>
    <t>KRUYSSEN B C A VAN DER</t>
  </si>
  <si>
    <t>SNSBNL2A</t>
  </si>
  <si>
    <t>Bvdkruijssen</t>
  </si>
  <si>
    <t>NL07INGB0004803237</t>
  </si>
  <si>
    <t>Hr AA Sarr</t>
  </si>
  <si>
    <t>Amadou Sarr</t>
  </si>
  <si>
    <t>NL81RABO0138895031</t>
  </si>
  <si>
    <t>P.J.C.M van de Oetelaar eo E.C.F.M. van de Oetelaar-</t>
  </si>
  <si>
    <t>contributie Tom v.d. Oetelaar</t>
  </si>
  <si>
    <t>NL29SNSB0858385228</t>
  </si>
  <si>
    <t>NOWELL J L</t>
  </si>
  <si>
    <t>Liam Butterbrod</t>
  </si>
  <si>
    <t>NL35INGB0004610673</t>
  </si>
  <si>
    <t>Hr H F J N Pelt e/o Mw J E H van Overdijk</t>
  </si>
  <si>
    <t>contributie 2020-2021 Joke</t>
  </si>
  <si>
    <t>NL23RABO0138810036</t>
  </si>
  <si>
    <t>J.A.A. van de Schoot eo M.A.E. Schoenmakers</t>
  </si>
  <si>
    <t>contributie Jens en Sofie van de Schoot</t>
  </si>
  <si>
    <t>NL94RABO0138811474</t>
  </si>
  <si>
    <t>K.P.A. van Kroonenburg</t>
  </si>
  <si>
    <t>Contributie Koen van Kroonenburg</t>
  </si>
  <si>
    <t>NL92RABO0138865442</t>
  </si>
  <si>
    <t>Landbouwbedrijf Schepens - Van Ede</t>
  </si>
  <si>
    <t>Martine Schepens 2020-2021</t>
  </si>
  <si>
    <t>NL66INGB0007276548</t>
  </si>
  <si>
    <t>Hr R W T van Dijk</t>
  </si>
  <si>
    <t>Contributie: Roel van Dijk</t>
  </si>
  <si>
    <t>NL23RABO0119606461</t>
  </si>
  <si>
    <t>H.W. Donners</t>
  </si>
  <si>
    <t>Contributie Lotte Donners</t>
  </si>
  <si>
    <t>NL91RABO0138826757</t>
  </si>
  <si>
    <t>J.J.A.M. Kemps eo P.A.W. Kemps-Leytens</t>
  </si>
  <si>
    <t>Helga kemps</t>
  </si>
  <si>
    <t>NL37INGB0006258182</t>
  </si>
  <si>
    <t>Hr B Blommerde</t>
  </si>
  <si>
    <t>contributie 2020-2021</t>
  </si>
  <si>
    <t>NL75ABNA0486836002</t>
  </si>
  <si>
    <t>RLW HABRAKEN</t>
  </si>
  <si>
    <t>Jent Habraken</t>
  </si>
  <si>
    <t>NL23RABO0127869212</t>
  </si>
  <si>
    <t>T.A. Valk eo N.P.A.A. Verbruggen</t>
  </si>
  <si>
    <t>nine valk</t>
  </si>
  <si>
    <t>NL55RABO0373314817</t>
  </si>
  <si>
    <t>E. Hermeling</t>
  </si>
  <si>
    <t>contributie E.Hermeling</t>
  </si>
  <si>
    <t>NL61RABO0145157032</t>
  </si>
  <si>
    <t>J.J.P. Raaijmakers eo J. Muller</t>
  </si>
  <si>
    <t>Sep Raaijmakers</t>
  </si>
  <si>
    <t>NL64INGB0656283505</t>
  </si>
  <si>
    <t>Mw JFA van Ham</t>
  </si>
  <si>
    <t>Judith van Ham</t>
  </si>
  <si>
    <t>NL22ABNA0535827776</t>
  </si>
  <si>
    <t>WAC BOGERS CJ</t>
  </si>
  <si>
    <t>Contributie Jennifer Bogers 2020-2021</t>
  </si>
  <si>
    <t>NL93RABO0133875938</t>
  </si>
  <si>
    <t>Pleun van de Heuvel</t>
  </si>
  <si>
    <t>Pleun van den Heuvel</t>
  </si>
  <si>
    <t>NL67INGB0002025047</t>
  </si>
  <si>
    <t>Mej A M A de Ruijter</t>
  </si>
  <si>
    <t>Contributie Anita de Ruijter VSE Rec</t>
  </si>
  <si>
    <t>NL17INGB0652404642</t>
  </si>
  <si>
    <t>Hr OF Villegas Samanez</t>
  </si>
  <si>
    <t>van Joshua Villegas</t>
  </si>
  <si>
    <t>NL94RABO0138829322</t>
  </si>
  <si>
    <t>A.G.J.M. van Gerven eo A.F.H. van Gerven- van Hout</t>
  </si>
  <si>
    <t>A van Gerven recreant</t>
  </si>
  <si>
    <t>NL81RABO0177046295</t>
  </si>
  <si>
    <t>M.H. van Gerven</t>
  </si>
  <si>
    <t>contributie 2020-2021 Maartje van Gerven</t>
  </si>
  <si>
    <t>NL78INGB0002551753</t>
  </si>
  <si>
    <t>Mw V Mengi</t>
  </si>
  <si>
    <t>Contributie 2020-2021 Vanessa Mengi</t>
  </si>
  <si>
    <t>NL69RABO0138840636</t>
  </si>
  <si>
    <t>M.R.L. van de Burgt eo J.W.C van de Burgt-van Nunen</t>
  </si>
  <si>
    <t>Kontributie 2020/2021 joze Vd. Burgt</t>
  </si>
  <si>
    <t>NL59INGB0006150504</t>
  </si>
  <si>
    <t>Mw JB van Duinen</t>
  </si>
  <si>
    <t>betaling Mark Dorrepaal</t>
  </si>
  <si>
    <t>NL35ABNA0489322832</t>
  </si>
  <si>
    <t>J A T C VD MIERDEN CJ</t>
  </si>
  <si>
    <t>contributie 2020/2021 Cas van der Mierden</t>
  </si>
  <si>
    <t>NL71RABO0138836914</t>
  </si>
  <si>
    <t>H.J.A.M. Kolsters eo WJM Kolsters-van der Hijden</t>
  </si>
  <si>
    <t>Anouk kolsters</t>
  </si>
  <si>
    <t>NL61INGB0009211109</t>
  </si>
  <si>
    <t>Mw J E G Cuijpers-Nelemans.en/of Hr D G W Cuijpers</t>
  </si>
  <si>
    <t>Facnr contributienota 2020-2021</t>
  </si>
  <si>
    <t>NL57RABO0138817863</t>
  </si>
  <si>
    <t>H.C.L.G. Wouters eo I. Wouters-van Beers</t>
  </si>
  <si>
    <t>Susanne Brands betaald door Iris Wouters</t>
  </si>
  <si>
    <t>NL27INGB0003706292</t>
  </si>
  <si>
    <t>Hr WJ Delfos</t>
  </si>
  <si>
    <t>Nadine Delfos</t>
  </si>
  <si>
    <t>Menno Delfos</t>
  </si>
  <si>
    <t>NL91RABO0138872929</t>
  </si>
  <si>
    <t>F.J.A. de Kort eo C.W.A. Smetsers</t>
  </si>
  <si>
    <t>Contributie Teun de Kort U16-1</t>
  </si>
  <si>
    <t>NL92SNSB0903747502</t>
  </si>
  <si>
    <t>HAAKSMAN VAN BRUSSEL K en/of HAAKSMAN D S A J</t>
  </si>
  <si>
    <t>Contributie Bas Haaksman</t>
  </si>
  <si>
    <t>NL19ABNA0477192882</t>
  </si>
  <si>
    <t>BH ROOSDORP</t>
  </si>
  <si>
    <t>Joep Roosdorp contributie</t>
  </si>
  <si>
    <t>NL97ABNA0481326006</t>
  </si>
  <si>
    <t>GAJ JONKERS CJ</t>
  </si>
  <si>
    <t>Guido jonkers</t>
  </si>
  <si>
    <t>Floris jonkers</t>
  </si>
  <si>
    <t>NL91ABNA0612375927</t>
  </si>
  <si>
    <t>M VERBERNE</t>
  </si>
  <si>
    <t>Michelle Kleiren-Verberne</t>
  </si>
  <si>
    <t>NL39RABO0308666933</t>
  </si>
  <si>
    <t>L.M.E. Van der Heijden</t>
  </si>
  <si>
    <t>Contributie 2020/2021 Giel Deeben</t>
  </si>
  <si>
    <t>NL30RABO0151350361</t>
  </si>
  <si>
    <t>Y. de Wette-Link eo M.L.E. de Wette</t>
  </si>
  <si>
    <t>Sem de wette</t>
  </si>
  <si>
    <t>Anna de wette contributie 20/21</t>
  </si>
  <si>
    <t>NL31RABO0120027976</t>
  </si>
  <si>
    <t>R.J.M. Schouten eo M.E. Hernandez Calvo</t>
  </si>
  <si>
    <t>Fabian Schouten Hernandez</t>
  </si>
  <si>
    <t>NL85INGB0007806214</t>
  </si>
  <si>
    <t>Mw D K Verveer</t>
  </si>
  <si>
    <t>Contributie 2020-2021 Verveer</t>
  </si>
  <si>
    <t>NL20INGB0007659071</t>
  </si>
  <si>
    <t>Hr G J Ouwerkerk en/of.Mw C H A Kamp</t>
  </si>
  <si>
    <t>Contributie Max Ouwerkerk</t>
  </si>
  <si>
    <t>NL52INGB0008424892</t>
  </si>
  <si>
    <t>Mw DCM Roefs</t>
  </si>
  <si>
    <t>contributie Kevin Roefs seizoen 2020-2021</t>
  </si>
  <si>
    <t>NL85RABO0105071544</t>
  </si>
  <si>
    <t>F.J.A. Roest eo E.A.M.J. de Laat</t>
  </si>
  <si>
    <t>ContributieSeizoen 20-21Tom Roest</t>
  </si>
  <si>
    <t>NL82RABO0138829829</t>
  </si>
  <si>
    <t>J.A.M. van der Schoot eo JJM vd Schoot-van Genechten</t>
  </si>
  <si>
    <t>Contributie Ruben van der Schoot seizoen 2020-2021</t>
  </si>
  <si>
    <t>NL37ABNA0503350354</t>
  </si>
  <si>
    <t>GA KOOLEN CJ</t>
  </si>
  <si>
    <t>Sacha Koolen M18-2</t>
  </si>
  <si>
    <t>Wies en Roos van brakel</t>
  </si>
  <si>
    <t>NL69RABO0133868222</t>
  </si>
  <si>
    <t>J.J.M. Klaassen eo</t>
  </si>
  <si>
    <t>Tjeu Schoenmakers</t>
  </si>
  <si>
    <t>NL95ABNA0464129494</t>
  </si>
  <si>
    <t>NC HEUVELINK</t>
  </si>
  <si>
    <t>Sem Heuvelink contributie 2020-2021</t>
  </si>
  <si>
    <t>NL72RABO0153654228</t>
  </si>
  <si>
    <t>J.P.C.M. Geurds eo A. Geurds-Kraamer</t>
  </si>
  <si>
    <t>contributie nick geurds 2020-2021</t>
  </si>
  <si>
    <t>NL53RABO0138806586</t>
  </si>
  <si>
    <t>Maatschap van Overbeek-Beex</t>
  </si>
  <si>
    <t>Contributie 2020/2021 P van Overbeek</t>
  </si>
  <si>
    <t>sophie wouters</t>
  </si>
  <si>
    <t>Lars wouters</t>
  </si>
  <si>
    <t>Iris wouters</t>
  </si>
  <si>
    <t>NL96RABO0138928711</t>
  </si>
  <si>
    <t>J.C.M. Verhoeven</t>
  </si>
  <si>
    <t>Contributie 20/21 Siebe Verhoeven</t>
  </si>
  <si>
    <t>NL74RABO0107527103</t>
  </si>
  <si>
    <t>J.H.M. van den Heuvel</t>
  </si>
  <si>
    <t>contributie 2020-21 Josefien van den Heuvel</t>
  </si>
  <si>
    <t>NL57RABO0138834644</t>
  </si>
  <si>
    <t>G.H.C. van Kollenburg-</t>
  </si>
  <si>
    <t>Renske van Kollenburg</t>
  </si>
  <si>
    <t>NL67INGB0007551040</t>
  </si>
  <si>
    <t>Mw M E A H Nellen en/of M J J Kerkhofs</t>
  </si>
  <si>
    <t>contributie Jens Kerkhofs M18-2</t>
  </si>
  <si>
    <t>NL85INGB0003826401</t>
  </si>
  <si>
    <t>Mw C E J F Graafmans en/of.Hr P P C Verboven</t>
  </si>
  <si>
    <t>NL33RABO0127845461</t>
  </si>
  <si>
    <t>Stichting Leergeld Best</t>
  </si>
  <si>
    <t>contributie 20-21 Lucas Kuiper</t>
  </si>
  <si>
    <t>NL98INGB0007826641</t>
  </si>
  <si>
    <t>Hr RM Suntjens</t>
  </si>
  <si>
    <t>Contributie Roel Suntjens</t>
  </si>
  <si>
    <t>NL80INGB0002013367</t>
  </si>
  <si>
    <t>S Schoenmakers-van de Wiel e/o.F A M Schoenmakers</t>
  </si>
  <si>
    <t>Sanne Schoenmakers</t>
  </si>
  <si>
    <t>NL43RABO0138827621</t>
  </si>
  <si>
    <t>C.J.H.M. van Straten eo C.M.B. van Straten-Okkerse</t>
  </si>
  <si>
    <t>Contributie Roel van Straten</t>
  </si>
  <si>
    <t>NL62RABO0138872384</t>
  </si>
  <si>
    <t>J.F. Beerens eo M.A. Paanakker</t>
  </si>
  <si>
    <t>Imke Beerens</t>
  </si>
  <si>
    <t>NL95RABO0119097079</t>
  </si>
  <si>
    <t>I.M.H.L. Wouters</t>
  </si>
  <si>
    <t>Contributie Ilse Wouters</t>
  </si>
  <si>
    <t>NL27RABO0153549890</t>
  </si>
  <si>
    <t>S.C. Berben</t>
  </si>
  <si>
    <t>Basketbal</t>
  </si>
  <si>
    <t>NL77RABO0348660707</t>
  </si>
  <si>
    <t>W.G. van den Akker</t>
  </si>
  <si>
    <t>Tyn van Asseldonk</t>
  </si>
  <si>
    <t>NL56INGB0008621827</t>
  </si>
  <si>
    <t>Mw L Otten en/of.Hr R W J Kuilman</t>
  </si>
  <si>
    <t>Nina Kuilman</t>
  </si>
  <si>
    <t>NL40ABNA0438237595</t>
  </si>
  <si>
    <t>BJ VISSCHER CJ</t>
  </si>
  <si>
    <t>contributie Tom Visscher</t>
  </si>
  <si>
    <t>NL18RABO0136928617</t>
  </si>
  <si>
    <t>S. Gunes-Dogan</t>
  </si>
  <si>
    <t>contrubutie fatma gunes</t>
  </si>
  <si>
    <t>NL89RABO0138848424</t>
  </si>
  <si>
    <t>P.P. van Griensven eo M.L. van Riel</t>
  </si>
  <si>
    <t>Jarno van Griensven</t>
  </si>
  <si>
    <t>NL66RABO0116876980</t>
  </si>
  <si>
    <t>S.C. Hamers</t>
  </si>
  <si>
    <t>Contributie 20/21 Sheila Hamers ds1</t>
  </si>
  <si>
    <t>NL18RABO0153433167</t>
  </si>
  <si>
    <t>L.F.H. Valentijn</t>
  </si>
  <si>
    <t>Lizzy Valentijn contributie 2020-2021</t>
  </si>
  <si>
    <t>NL90INGB0005309538</t>
  </si>
  <si>
    <t>P L M van der Avort e/o.M M van der Avort-Diender</t>
  </si>
  <si>
    <t>Niels vd Avort</t>
  </si>
  <si>
    <t>NL28ABNA0547997094</t>
  </si>
  <si>
    <t>ITJA JANSSEN</t>
  </si>
  <si>
    <t>contributie 20/21 mira mennings</t>
  </si>
  <si>
    <t>NL93INGB0007499162</t>
  </si>
  <si>
    <t>Mw F Halman</t>
  </si>
  <si>
    <t>Contributie Fieke Halman</t>
  </si>
  <si>
    <t>NL36INGB0005420702</t>
  </si>
  <si>
    <t>Mw E G de Corte</t>
  </si>
  <si>
    <t>Contributie Lizette de Corte 2020-2021</t>
  </si>
  <si>
    <t>NL64RABO0138856052</t>
  </si>
  <si>
    <t>T.G. Gras</t>
  </si>
  <si>
    <t>Contributie Tanja van de Wiel</t>
  </si>
  <si>
    <t>NL61INGB0702002569</t>
  </si>
  <si>
    <t>Hr ELW Geraets, Mw LLCEM van Veghel</t>
  </si>
  <si>
    <t>Contributie Fabienne Geraets</t>
  </si>
  <si>
    <t>NL37RABO0133871223</t>
  </si>
  <si>
    <t>N.B.I. van den Hul eo E.A.G.J. Nijhuis</t>
  </si>
  <si>
    <t>Betaling contributie ymke nijhuis</t>
  </si>
  <si>
    <t>NL56INGB0009575434</t>
  </si>
  <si>
    <t>Hr C P A van de Sande en/of.Mw E G de Corte</t>
  </si>
  <si>
    <t>Contributie Giel van de Sande 2020-2021</t>
  </si>
  <si>
    <t>contributie Freek van de Sande 2020-2021</t>
  </si>
  <si>
    <t>NL10RABO0138857121</t>
  </si>
  <si>
    <t>M.M.J. van de Wal eo I.G.G.M. Coppelmans</t>
  </si>
  <si>
    <t>Jort van de Wal, contributie seizoen 2020/2021</t>
  </si>
  <si>
    <t>NL13RABO0138802068</t>
  </si>
  <si>
    <t>N. van de Wiel</t>
  </si>
  <si>
    <t>Nina vd Wiel</t>
  </si>
  <si>
    <t>NL37RABO0148048161</t>
  </si>
  <si>
    <t>J.H.P. Geraerts</t>
  </si>
  <si>
    <t>Contributie Jos Geraerts 2020-2021</t>
  </si>
  <si>
    <t>Contributie 2020 2021 Mila Pizzocolo</t>
  </si>
  <si>
    <t>contributie 20/21 Ingrid janssen</t>
  </si>
  <si>
    <t>NL89RABO0325465754</t>
  </si>
  <si>
    <t>I.E.M. van Hout</t>
  </si>
  <si>
    <t>Contributie 20-21 Charlotte Kox</t>
  </si>
  <si>
    <t>NL77ASNB0708643752</t>
  </si>
  <si>
    <t>HORST E VD</t>
  </si>
  <si>
    <t>ASNBNL21</t>
  </si>
  <si>
    <t>Emiel van der Horst</t>
  </si>
  <si>
    <t>NL85INGB0688758630</t>
  </si>
  <si>
    <t>Hr P J H de Laat e/o.Mw A M M Goedhart-de Laat</t>
  </si>
  <si>
    <t>Maren de Laat U14</t>
  </si>
  <si>
    <t>NL79RABO0138857334</t>
  </si>
  <si>
    <t>P.C. van Riel eo J.E.A. Castelijns</t>
  </si>
  <si>
    <t>Contributie Bas van Riel 2020/2021</t>
  </si>
  <si>
    <t>NL44INGB0007050837</t>
  </si>
  <si>
    <t>Mw M A Bonjour</t>
  </si>
  <si>
    <t>contributie Maeva Bonjour</t>
  </si>
  <si>
    <t>NL92RABO0102679010</t>
  </si>
  <si>
    <t>C.M. van Loon</t>
  </si>
  <si>
    <t>Vera van Rijt</t>
  </si>
  <si>
    <t>NL10RABO0138857024</t>
  </si>
  <si>
    <t>Eric van Laarhoven Fotografie</t>
  </si>
  <si>
    <t>Eric van Laarhoven Contributie 2020-2021</t>
  </si>
  <si>
    <t>NL79RABO0138526079</t>
  </si>
  <si>
    <t>A.J.M. van Gisbergen eo S.Y.M. van Rossum</t>
  </si>
  <si>
    <t>Floortje van Gisbergen</t>
  </si>
  <si>
    <t>NL15RABO0126786836</t>
  </si>
  <si>
    <t>N.B.I. van den Hul</t>
  </si>
  <si>
    <t>Betaling contributie Nicolette van den Hul</t>
  </si>
  <si>
    <t>NL34RABO0133350193</t>
  </si>
  <si>
    <t>S. van Lent</t>
  </si>
  <si>
    <t>Sophie van Lent</t>
  </si>
  <si>
    <t>NL04RABO0122350545</t>
  </si>
  <si>
    <t>F.J.M. van der Velden eo J.S.M.E. v.d. Velden-Bruurs</t>
  </si>
  <si>
    <t>Contributie 2020-2021 Baukje van der Velden</t>
  </si>
  <si>
    <t>NL37INGB0000883412</t>
  </si>
  <si>
    <t>Mw C Schalkwijk</t>
  </si>
  <si>
    <t>Contributie Coco Schalkwijk</t>
  </si>
  <si>
    <t>NL19RABO0166334634</t>
  </si>
  <si>
    <t>M.M. Nooy eo D.A.M.A. van den Hurk</t>
  </si>
  <si>
    <t>Tim Nooij</t>
  </si>
  <si>
    <t>Contributie 2020-2021 Hidde Geraets</t>
  </si>
  <si>
    <t>NL98ABNA0478112378</t>
  </si>
  <si>
    <t>E VAN DE VELDE CJ</t>
  </si>
  <si>
    <t>Contributie 2020-2021 Erik van de Velde</t>
  </si>
  <si>
    <t>NL36RABO0138879060</t>
  </si>
  <si>
    <t>J.C.T.M. van de Loo eo C.A. van de Loo-Noordover</t>
  </si>
  <si>
    <t>Contributie JIPvd Loo 1e helft contributie</t>
  </si>
  <si>
    <t>Mirthe vd Loo 1e helft contributie</t>
  </si>
  <si>
    <t>Contributie CONNY vd Loo 1e helft seizoen</t>
  </si>
  <si>
    <t>NL06SNSB0927189100</t>
  </si>
  <si>
    <t>RUN F H M VAN en/of ABDOEL P R</t>
  </si>
  <si>
    <t>contributie</t>
  </si>
  <si>
    <t>NL06RABO0150176996</t>
  </si>
  <si>
    <t>J.H. Brand</t>
  </si>
  <si>
    <t>Contributie 2020-2021 Jaidon Brand basketbal</t>
  </si>
  <si>
    <t>NL25INGB0748702121</t>
  </si>
  <si>
    <t>Hr J Gosselink en/of.Mw A C A I Gosselink-Minneboo</t>
  </si>
  <si>
    <t>Thijs Gosselink contributie</t>
  </si>
  <si>
    <t>Bas Gosselink contributie</t>
  </si>
  <si>
    <t>NL90RABO0190542616</t>
  </si>
  <si>
    <t>V.A.J. van Rooy</t>
  </si>
  <si>
    <t>Contributie 2019-2020</t>
  </si>
  <si>
    <t>Niet spelend lid NBB = Staf /kader/ bestuur e.d.</t>
  </si>
  <si>
    <r>
      <t>Recreanten NBB (Max 3 x spelen)</t>
    </r>
    <r>
      <rPr>
        <b/>
        <sz val="11"/>
        <color rgb="FF000000"/>
        <rFont val="Calibri"/>
        <family val="2"/>
        <scheme val="minor"/>
      </rPr>
      <t xml:space="preserve"> Bovenop contributie</t>
    </r>
  </si>
  <si>
    <t>Recreant</t>
  </si>
  <si>
    <t>X10 RE</t>
  </si>
  <si>
    <t>V18</t>
  </si>
  <si>
    <t>TEAM</t>
  </si>
  <si>
    <t>Team voor contributie</t>
  </si>
  <si>
    <t>VSE2 RE</t>
  </si>
  <si>
    <t>VSE1 RE</t>
  </si>
  <si>
    <t>tijdsduur wedstrijd</t>
  </si>
  <si>
    <t>Aantal weken</t>
  </si>
  <si>
    <t>Aantal weken (in vakanties geen training)</t>
  </si>
  <si>
    <t>V16</t>
  </si>
  <si>
    <t>M18 1</t>
  </si>
  <si>
    <t>M18 2</t>
  </si>
  <si>
    <t>VSE-1</t>
  </si>
  <si>
    <t>VSE-2</t>
  </si>
  <si>
    <t>VSE-3</t>
  </si>
  <si>
    <t>Buitentraining</t>
  </si>
  <si>
    <t>met 4 pers</t>
  </si>
  <si>
    <t>nee</t>
  </si>
  <si>
    <t>Trainer D</t>
  </si>
  <si>
    <t>Pien Driessen</t>
  </si>
  <si>
    <t>Tanja van de Wiel</t>
  </si>
  <si>
    <t>Joke Pelt</t>
  </si>
  <si>
    <t>Hans van de Wiel</t>
  </si>
  <si>
    <t>Trainer O.</t>
  </si>
  <si>
    <t>Lizette de Corte</t>
  </si>
  <si>
    <t>Jeroen Gosselink</t>
  </si>
  <si>
    <t>Bert Jan Ouwerkerk</t>
  </si>
  <si>
    <t>Kevin Roefs</t>
  </si>
  <si>
    <t>Dorine Roefs</t>
  </si>
  <si>
    <t>Gertjan Koolen</t>
  </si>
  <si>
    <t>Matia van de Wiel</t>
  </si>
  <si>
    <t>Koen van Kroonenburg</t>
  </si>
  <si>
    <t>Zelfstandig</t>
  </si>
  <si>
    <t>Ymke Nijhuis</t>
  </si>
  <si>
    <t>Bas Haaksman</t>
  </si>
  <si>
    <t>Sophie Wouters</t>
  </si>
  <si>
    <t>Maeva Bonjour</t>
  </si>
  <si>
    <t>Coach D.</t>
  </si>
  <si>
    <t>Iris Wouters</t>
  </si>
  <si>
    <t>Coach O</t>
  </si>
  <si>
    <t>Guido Jonkers</t>
  </si>
  <si>
    <t>Conny van de Loo</t>
  </si>
  <si>
    <t>Coco Schalkwijk</t>
  </si>
  <si>
    <t>Assistent Tr</t>
  </si>
  <si>
    <t>Bas van Riel</t>
  </si>
  <si>
    <t>Giel van de Sande</t>
  </si>
  <si>
    <t>Assistent C</t>
  </si>
  <si>
    <t>vrijwilligersvergoeding 2020-2021</t>
  </si>
  <si>
    <t>Mail</t>
  </si>
  <si>
    <t>Naam</t>
  </si>
  <si>
    <t>wil ontvangen</t>
  </si>
  <si>
    <t>Vaste 
Spelers</t>
  </si>
  <si>
    <t xml:space="preserve">contributie 
nieuw </t>
  </si>
  <si>
    <t>Jeugd 2 (U14 t/m U20)</t>
  </si>
  <si>
    <t>Jeugd 1 (U12)</t>
  </si>
  <si>
    <t>15 teams X 1,5 uur training  X 17,50 per uur X 40 weken (in praktijk veelal 39 weken)</t>
  </si>
  <si>
    <t>Nieuw voorstel vergoedingen trainers coaches 2021/2022</t>
  </si>
  <si>
    <r>
      <t xml:space="preserve">*Deze kosten zijn </t>
    </r>
    <r>
      <rPr>
        <u/>
        <sz val="11"/>
        <color theme="1"/>
        <rFont val="Calibri"/>
        <family val="2"/>
        <scheme val="minor"/>
      </rPr>
      <t>niet</t>
    </r>
    <r>
      <rPr>
        <sz val="11"/>
        <color theme="1"/>
        <rFont val="Calibri"/>
        <family val="2"/>
        <scheme val="minor"/>
      </rPr>
      <t xml:space="preserve"> meeberekend in de nieuwe contributie</t>
    </r>
  </si>
  <si>
    <t>Ondersteunende leden 11</t>
  </si>
  <si>
    <t>Nieuwe leden*</t>
  </si>
  <si>
    <t>Jeugd Mini's (U8 en U10) Die wel wedstrijden spelen!</t>
  </si>
  <si>
    <t>Factuurnummer 21061920 poster Flyers</t>
  </si>
  <si>
    <t>Diversen</t>
  </si>
  <si>
    <t>NL51ABNA0565668625</t>
  </si>
  <si>
    <t>mijndomein.nl via Adyen</t>
  </si>
  <si>
    <t>6519240944948656 0030007253052464 Factuur: MD94671158 x2935 pasnr.015</t>
  </si>
  <si>
    <t>Internet / Website</t>
  </si>
  <si>
    <t>Kosten</t>
  </si>
  <si>
    <t>Periode 01-05-2021 t/m 31-05-2021</t>
  </si>
  <si>
    <t>RABO</t>
  </si>
  <si>
    <t>E.G de Corte</t>
  </si>
  <si>
    <t>INGBNL2AXXX</t>
  </si>
  <si>
    <t>Declaratie Donuts</t>
  </si>
  <si>
    <t>Periode 01-04-2021 t/m 30-04-2021</t>
  </si>
  <si>
    <t>NL21RABO0312910231</t>
  </si>
  <si>
    <t>Sleutelhangers voor vrijwilligers (factuur mail)</t>
  </si>
  <si>
    <t>NL74INGB0000527144</t>
  </si>
  <si>
    <t>Nederlandse Basketball Bond</t>
  </si>
  <si>
    <t>Voorschot Seizoen 2020-2021</t>
  </si>
  <si>
    <t>NBB</t>
  </si>
  <si>
    <t>Periode 01-03-2021 t/m 31-03-2021</t>
  </si>
  <si>
    <t>Periode 01-02-2021 t/m 28-02-2021</t>
  </si>
  <si>
    <t>Eric van Laarhoven</t>
  </si>
  <si>
    <t>kaartjes voor leden</t>
  </si>
  <si>
    <t>Postzegels</t>
  </si>
  <si>
    <t>Periode 01-01-2021 t/m 31-01-2021</t>
  </si>
  <si>
    <t>Voorschot Rekening-courant Seizoen 2020-2021</t>
  </si>
  <si>
    <t>NL76INGB0006752956</t>
  </si>
  <si>
    <t>Jonas Textielbedrukking</t>
  </si>
  <si>
    <t>Opbrengst sponsoring</t>
  </si>
  <si>
    <t>NL90BNGH0285076108</t>
  </si>
  <si>
    <t>GEM OIRSCHOT</t>
  </si>
  <si>
    <t>BNGHNL2G</t>
  </si>
  <si>
    <t>SUBSIDIE 2021-</t>
  </si>
  <si>
    <t>Opbrengst Subsidie</t>
  </si>
  <si>
    <t>Periode 01-12-2020 t/m 31-12-2020</t>
  </si>
  <si>
    <t>correctie l. de Corte</t>
  </si>
  <si>
    <t>declaratie bonnetjes 3 x Action en 1 x Tom</t>
  </si>
  <si>
    <t>Periode 01-11-2020 t/m 30-11-2020</t>
  </si>
  <si>
    <t>NL75RABO0300058020</t>
  </si>
  <si>
    <t>Coop.Centr.Raiff.-Boeren</t>
  </si>
  <si>
    <t>Rabo ClubSupport 2020</t>
  </si>
  <si>
    <t>Opbrengst Raboclubactie</t>
  </si>
  <si>
    <t>JCTM vd Loo</t>
  </si>
  <si>
    <t>Betaling bonnetje scheidsrechterkleding</t>
  </si>
  <si>
    <t>Materialen</t>
  </si>
  <si>
    <t>NL19SNSB0907460909</t>
  </si>
  <si>
    <t>Bas haaksman</t>
  </si>
  <si>
    <t>SNSBNL2AXXX</t>
  </si>
  <si>
    <t>Vrijwilligersvergoeding 2019-2020</t>
  </si>
  <si>
    <t>Vrijwilligersvergoeding 2019/2020</t>
  </si>
  <si>
    <t>Periode 01-10-2020 t/m 31-10-2020</t>
  </si>
  <si>
    <t>Fluitjes (zie printscreen Marktplaats)</t>
  </si>
  <si>
    <t>Fluitjes en koorjes.</t>
  </si>
  <si>
    <t>NL56RABO0184135990</t>
  </si>
  <si>
    <t>Sportcentrum de Kemmer BV</t>
  </si>
  <si>
    <t>BCO Factuurdatum 15-09-2020 zaalhuur weekenden 2020</t>
  </si>
  <si>
    <t>K</t>
  </si>
  <si>
    <t>Periode 01-09-2020 t/m 30-09-2020</t>
  </si>
  <si>
    <t>NL42RABO0323422616</t>
  </si>
  <si>
    <t>AVG verenigingen</t>
  </si>
  <si>
    <t>factuurnummer 20713119</t>
  </si>
  <si>
    <t>AVG kosten</t>
  </si>
  <si>
    <t>afwikkeling zaalhuur i.v.m. Corona</t>
  </si>
  <si>
    <t>fact 202021001</t>
  </si>
  <si>
    <t>Opbrengst verhuur zaal</t>
  </si>
  <si>
    <t>NL69INGB0008559707</t>
  </si>
  <si>
    <t>vrijwilligersvergoeding 2019/2020</t>
  </si>
  <si>
    <t>NL26RABO0138854602</t>
  </si>
  <si>
    <t>m. van de Wiel</t>
  </si>
  <si>
    <t>Dorine roefs</t>
  </si>
  <si>
    <t>s. Wouters</t>
  </si>
  <si>
    <t>NL33INGB0755476263</t>
  </si>
  <si>
    <t>cas van Brakel</t>
  </si>
  <si>
    <t>NL80RABO0177024585</t>
  </si>
  <si>
    <t>NL03RABO0138835519</t>
  </si>
  <si>
    <t>JHM van de Wiel</t>
  </si>
  <si>
    <t>NL43INGB0751855170</t>
  </si>
  <si>
    <t>Tom Koenraad</t>
  </si>
  <si>
    <t>I. Wouters-van Beers</t>
  </si>
  <si>
    <t>BCO Factuurdatum 24-08-2020 1e termijn 1e deel zaalhuur cfm afspraak</t>
  </si>
  <si>
    <t>Bonnetje Purvis Bloemen</t>
  </si>
  <si>
    <t>Periode 01-08-2020 t/m 31-08-2020</t>
  </si>
  <si>
    <t>Bloemen ALV</t>
  </si>
  <si>
    <t>ALV</t>
  </si>
  <si>
    <t>NL91ABNA0557164885</t>
  </si>
  <si>
    <t>NEDERLANDSE BASKETBALL B</t>
  </si>
  <si>
    <t>Openstaand saldo</t>
  </si>
  <si>
    <t>Periode 01-07-2020 t/m 31-07-2020</t>
  </si>
  <si>
    <t>CCV*SPORTCENTRUM DE KE OIRSCHOT</t>
  </si>
  <si>
    <t>Betaalautomaat 22:56 pasnr. 015</t>
  </si>
  <si>
    <t>ALV zaalhuur</t>
  </si>
  <si>
    <t>Periode 01-06-2021 t/m 30-06-2021</t>
  </si>
  <si>
    <t>BCO tweede termijn tot 23 juli</t>
  </si>
  <si>
    <t xml:space="preserve">Inschrijfgeld team 
verrekend over 9 teamspelers </t>
  </si>
  <si>
    <t xml:space="preserve">Vrijwilligersbijdrage </t>
  </si>
  <si>
    <t>Tanja van de Wiel 25%=50</t>
  </si>
  <si>
    <t>Joke Pelt 50%=100</t>
  </si>
  <si>
    <t>Hans van de Wiel 25%=50</t>
  </si>
  <si>
    <t>Pien Driessen 30%=60</t>
  </si>
  <si>
    <t>Hans van de Wiel 20%=40</t>
  </si>
  <si>
    <t>Matia van de Wiel 30%=60</t>
  </si>
  <si>
    <t>Lizette de Corte 100%=100</t>
  </si>
  <si>
    <t>Bert Jan Ouwerkerk  75%=75</t>
  </si>
  <si>
    <t>Lizette de Corte 50%=50</t>
  </si>
  <si>
    <t>Kevin Roefs 100%=100</t>
  </si>
  <si>
    <t>Sophie van Lent 50%=50</t>
  </si>
  <si>
    <t>Dorine Roefs 100%=100</t>
  </si>
  <si>
    <t>Gertjan Koolen 50%=50</t>
  </si>
  <si>
    <t>Cas van Brakel vast 25</t>
  </si>
  <si>
    <t>Ingrid Janssen 25%=25</t>
  </si>
  <si>
    <t>Koen van Kroonenburg 25%=25</t>
  </si>
  <si>
    <t>Dorine Roefs 33%=33</t>
  </si>
  <si>
    <t xml:space="preserve">Ymke Nijhuis 50%=50 </t>
  </si>
  <si>
    <t>Sophie Wouters 50%=50</t>
  </si>
  <si>
    <t>Amadou Sarr (zit bij V18)</t>
  </si>
  <si>
    <t>Aamadou Sarr 50%=50</t>
  </si>
  <si>
    <t>Amadou Sarr 50%=50</t>
  </si>
  <si>
    <t>Maeva Bonjour 25%=25</t>
  </si>
  <si>
    <t>Hans van de Wiel 100%=100</t>
  </si>
  <si>
    <t>Pien Driessen 100%=100</t>
  </si>
  <si>
    <t>Matia van de Wiel 50%=50</t>
  </si>
  <si>
    <t>Iris Wouters 50%=50</t>
  </si>
  <si>
    <t>Jeroen Gosselink 50%=25</t>
  </si>
  <si>
    <t>BertJan Ouwerkerk 50%=25</t>
  </si>
  <si>
    <t>Kevin Roefs 100%=50</t>
  </si>
  <si>
    <t>Sophie van Lent 50%=25</t>
  </si>
  <si>
    <t>Dorine Roefs 100%=50</t>
  </si>
  <si>
    <t>Gertjan Koolen 100%=50</t>
  </si>
  <si>
    <t>Cas van Brakel 50%=25</t>
  </si>
  <si>
    <t>Coco Schalkwijk 50%=25</t>
  </si>
  <si>
    <t>Ingrid Janssen 50%=25</t>
  </si>
  <si>
    <t>Koen van Kroonenburg  100%=50</t>
  </si>
  <si>
    <t>Guido Jonkers 50%=25</t>
  </si>
  <si>
    <t>Conny van de Loo 50%=25</t>
  </si>
  <si>
    <t>Sophie Wouters 50%-25</t>
  </si>
  <si>
    <t>Amadou Sarr 50%=25</t>
  </si>
  <si>
    <t>Bas van Riel vast 25</t>
  </si>
  <si>
    <t>Giel van de Sande vast 25</t>
  </si>
  <si>
    <t>training seizoen</t>
  </si>
  <si>
    <t>training corona</t>
  </si>
  <si>
    <t>coach seizoen</t>
  </si>
  <si>
    <t>coach corona 1/4</t>
  </si>
  <si>
    <t>totaal</t>
  </si>
  <si>
    <t xml:space="preserve">Trainersvergoeding </t>
  </si>
  <si>
    <t>Coach</t>
  </si>
  <si>
    <t>opmerkingen</t>
  </si>
  <si>
    <t>piendriessen@hotmail.com</t>
  </si>
  <si>
    <t>ziet af van vergoeding</t>
  </si>
  <si>
    <t>contact gehad</t>
  </si>
  <si>
    <t>lizettedecorte@gmail.com</t>
  </si>
  <si>
    <t>100+50</t>
  </si>
  <si>
    <t>nvt</t>
  </si>
  <si>
    <t>guido_jonkers@hotmail.com</t>
  </si>
  <si>
    <t>jenniepiet@gmail.com</t>
  </si>
  <si>
    <t>carlovandesande@gmail.com</t>
  </si>
  <si>
    <t>jeroen.gosselink@outlook.com</t>
  </si>
  <si>
    <t>wil niet meegenomen worden als trainer</t>
  </si>
  <si>
    <t>kevlek14@gmail.com</t>
  </si>
  <si>
    <t>50+100</t>
  </si>
  <si>
    <t>100+100</t>
  </si>
  <si>
    <t>tanjavdwiel@kpnmail.nl</t>
  </si>
  <si>
    <t>bjoenck@planet.nl</t>
  </si>
  <si>
    <t>j.loo7@upcmail.nl</t>
  </si>
  <si>
    <t>vandenhuln@gmail.com</t>
  </si>
  <si>
    <t>hansvdwiel84@kpnmail.nl</t>
  </si>
  <si>
    <t>200+100</t>
  </si>
  <si>
    <t>50+40</t>
  </si>
  <si>
    <t>maar 1 of 2 trainingen</t>
  </si>
  <si>
    <t>sophievanlent98@gmail.com</t>
  </si>
  <si>
    <t>sophiewouters2003@outlook.com</t>
  </si>
  <si>
    <t>dorineroefs@gmail.com</t>
  </si>
  <si>
    <t>100+33</t>
  </si>
  <si>
    <t>amadou.s3108@gmail.com</t>
  </si>
  <si>
    <t>50+50</t>
  </si>
  <si>
    <t xml:space="preserve">reiskostenvergoeding </t>
  </si>
  <si>
    <t>grtjnkln@gmail.com</t>
  </si>
  <si>
    <t>casvanbrakel@outlook.com</t>
  </si>
  <si>
    <t>ingrid@profysic.nl</t>
  </si>
  <si>
    <t>matiahoi@hotmail.com</t>
  </si>
  <si>
    <t>coco.schalkwijk@gmx.net</t>
  </si>
  <si>
    <t>maeva.bonjour@gmail.com</t>
  </si>
  <si>
    <t>irisenharold@hetnet.nl</t>
  </si>
  <si>
    <t>koenvankroonenburg@hotmail.com</t>
  </si>
  <si>
    <t>joke.pelt@upcmail.nl</t>
  </si>
  <si>
    <t>kadobon coach!</t>
  </si>
  <si>
    <t xml:space="preserve">Start binnen </t>
  </si>
  <si>
    <t>stop binnen</t>
  </si>
  <si>
    <t>start buiten trainingen</t>
  </si>
  <si>
    <t>6 maanden binnen/ overige maanden buiten
wedstrijden tot en met 11 oktober 2020</t>
  </si>
  <si>
    <t>Aangezien NBB alle kosten heeft doorberekend op 50%
 van de inschrijfkosten na.</t>
  </si>
  <si>
    <t>3 maanden binnen / 3 maanden buiten
Wedstrijden tot en met 11 oktober</t>
  </si>
  <si>
    <t>Wedstrijden en trainingen Corona periode</t>
  </si>
  <si>
    <t xml:space="preserve">18-26 </t>
  </si>
  <si>
    <t>?</t>
  </si>
  <si>
    <t>weer in zaal</t>
  </si>
  <si>
    <t>eind zaal</t>
  </si>
  <si>
    <t xml:space="preserve"> &gt;26</t>
  </si>
  <si>
    <t>3 maanden binnen / X maanden buiten
Wedstrijden tot en met 11 oktober</t>
  </si>
  <si>
    <t>Sportlink jaarlijkse gebruikskosten vaste kosten + kosten per lid (zit in NBB)</t>
  </si>
  <si>
    <t xml:space="preserve">Teamindeling 2021/2022 volgens dorien </t>
  </si>
  <si>
    <t>Zaalhuur</t>
  </si>
  <si>
    <t>Totale kosten voor 1 seizoen wedstrijden 10 weken, 
per team</t>
  </si>
  <si>
    <t>Totale kosten 1,5 uur zaalhuur voor 1 seizoen 40 weken, 
per team</t>
  </si>
  <si>
    <t>Contributie opbouw</t>
  </si>
  <si>
    <t>Arbitrage-
kosten</t>
  </si>
  <si>
    <t>verze-
kering</t>
  </si>
  <si>
    <t>Inschrijfgeld per lid</t>
  </si>
  <si>
    <t>Extra kosten o.b.v. eerder afspraken</t>
  </si>
  <si>
    <t>Recreanten krijgen 32,5% korting
op reguliere tarief volgens leeftijdsklasse team</t>
  </si>
  <si>
    <t xml:space="preserve">Spelers
 p/team 
voor berekening </t>
  </si>
  <si>
    <t>U 22 &amp; Senioren</t>
  </si>
  <si>
    <t>50 voor senioren</t>
  </si>
  <si>
    <t>Shirts (5 teams € 300 per team)</t>
  </si>
  <si>
    <t>Inloopshirts (3 teams € 5,50 per stuk)</t>
  </si>
  <si>
    <t>Scheidsrechtershirts (25 shirts € 8,04 ex BTW)</t>
  </si>
  <si>
    <t>Logo bordjes (2st. 90 x 60 = € 14 ex btw  2st 60X60= € 12 ex btw)</t>
  </si>
  <si>
    <t>Kick-Off toernooi 11 september</t>
  </si>
  <si>
    <t>Invitatie toernooien (circa € 40 per team, 5 teams doen mee)</t>
  </si>
  <si>
    <t>Nacht Lay-up toernooi + Feest Mei (wordt uit reservering voorgaande jaren bekostigd)</t>
  </si>
  <si>
    <t>Bankkosten (€ 11,60 * 12 mnd)</t>
  </si>
  <si>
    <t>Schatting reiskosten (trainers / kader)</t>
  </si>
  <si>
    <t>Kosten nieuwe leden voor NBB (10 leden x 40 euro NBB kosten)</t>
  </si>
  <si>
    <t>Raming totale familie korting</t>
  </si>
  <si>
    <t>Berekening o.b.v. overzicht Dorien zie tabblad 3 en korting van 10% op instromers</t>
  </si>
  <si>
    <t>Aantal spelers per team i.o.m. TC op 9 voor contributie</t>
  </si>
  <si>
    <t>(na verrekening teruggave %)</t>
  </si>
  <si>
    <t>T/M 10-07-21</t>
  </si>
  <si>
    <t>Huur sporthal wedstrijden (13 teams geiddeld 10 weken )</t>
  </si>
  <si>
    <t>NBB boetes (schatting o.b.v voorgaande jaren)</t>
  </si>
  <si>
    <t>Input Eric
 o.b.v. eerdere jaren</t>
  </si>
  <si>
    <t>Subsidie Gemeente</t>
  </si>
  <si>
    <t>Opbrengsten</t>
  </si>
  <si>
    <t>bedankje sponsoren</t>
  </si>
  <si>
    <t>Bidons &amp; Bidon krat (2 teams € 80 euro per set)</t>
  </si>
  <si>
    <t>Berekening zie tabblad 3 (incl. Kosten voor ondersteuningsfuncties)</t>
  </si>
  <si>
    <t>10 nieuwe leden jeugd! 70% contributie berekend (232 contributiebedrag gemiddelde)</t>
  </si>
  <si>
    <t xml:space="preserve">NBB tarieven van 2021 verhoogd met indexcijfer 1,72 </t>
  </si>
  <si>
    <t>Vermogenspositie per 10-07-2021</t>
  </si>
  <si>
    <t>Basketbalclub Oirschot Begroting 2020/2021</t>
  </si>
  <si>
    <t>Met als vergelijk het seizoen 2019/2020</t>
  </si>
  <si>
    <t>NBB (2de deel eindafrekening)</t>
  </si>
  <si>
    <t>Terugbetaling contrbutie 
25%, 35% en 50%</t>
  </si>
  <si>
    <t xml:space="preserve"> (waarvan 1218 nog uit te keren)</t>
  </si>
  <si>
    <t>Tenues</t>
  </si>
  <si>
    <t>Trainers/Coaches vergoedingen seizoen 2019/2020</t>
  </si>
  <si>
    <t xml:space="preserve"> (dit was achterstallig van vorig seizoen)</t>
  </si>
  <si>
    <t xml:space="preserve"> (waarvan 1664,10 nog te betalen)</t>
  </si>
  <si>
    <t xml:space="preserve"> (waarvan 1400,92 nog te ontvangen na verrekening restitutie)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</si>
</sst>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#,##0.00_ ;\-#,##0.00\ "/>
    <numFmt numFmtId="165" formatCode="&quot;€&quot;\ #,##0.00"/>
    <numFmt numFmtId="166" formatCode="&quot;€&quot;\ #,##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u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Arial"/>
      <family val="2"/>
    </font>
    <font>
      <i/>
      <sz val="11"/>
      <color rgb="FF92D050"/>
      <name val="Calibri"/>
      <family val="2"/>
      <scheme val="minor"/>
    </font>
    <font>
      <b/>
      <u/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rgb="FF000000"/>
      <name val="Calibri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rgb="FF00B0F0"/>
      <name val="Calibri"/>
      <family val="2"/>
      <scheme val="minor"/>
    </font>
    <font>
      <u/>
      <sz val="11"/>
      <color theme="1"/>
      <name val="Calibri"/>
      <family val="2"/>
    </font>
    <font>
      <u/>
      <sz val="10"/>
      <color indexed="12"/>
      <name val="Arial Narrow"/>
      <family val="2"/>
    </font>
    <font>
      <u/>
      <sz val="11"/>
      <color indexed="12"/>
      <name val="Calibri"/>
      <family val="2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</font>
    <font>
      <i/>
      <u/>
      <sz val="13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61">
    <xf numFmtId="0" fontId="0" fillId="0" borderId="0" xfId="0"/>
    <xf numFmtId="4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5" borderId="0" xfId="0" applyFill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2" fontId="10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165" fontId="0" fillId="0" borderId="0" xfId="0" applyNumberFormat="1"/>
    <xf numFmtId="0" fontId="10" fillId="5" borderId="0" xfId="0" applyFont="1" applyFill="1"/>
    <xf numFmtId="4" fontId="10" fillId="0" borderId="0" xfId="0" applyNumberFormat="1" applyFont="1"/>
    <xf numFmtId="0" fontId="0" fillId="8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43" fontId="0" fillId="0" borderId="0" xfId="0" applyNumberFormat="1"/>
    <xf numFmtId="43" fontId="2" fillId="0" borderId="0" xfId="0" applyNumberFormat="1" applyFont="1"/>
    <xf numFmtId="0" fontId="0" fillId="0" borderId="1" xfId="0" applyBorder="1"/>
    <xf numFmtId="0" fontId="2" fillId="3" borderId="2" xfId="0" applyFont="1" applyFill="1" applyBorder="1"/>
    <xf numFmtId="0" fontId="0" fillId="3" borderId="3" xfId="0" applyFill="1" applyBorder="1"/>
    <xf numFmtId="0" fontId="8" fillId="6" borderId="2" xfId="0" applyFont="1" applyFill="1" applyBorder="1"/>
    <xf numFmtId="0" fontId="8" fillId="6" borderId="3" xfId="0" applyFont="1" applyFill="1" applyBorder="1"/>
    <xf numFmtId="0" fontId="2" fillId="0" borderId="0" xfId="0" applyFont="1" applyAlignment="1">
      <alignment horizontal="center"/>
    </xf>
    <xf numFmtId="2" fontId="10" fillId="0" borderId="0" xfId="0" applyNumberFormat="1" applyFont="1" applyAlignment="1">
      <alignment horizontal="left"/>
    </xf>
    <xf numFmtId="0" fontId="0" fillId="0" borderId="0" xfId="0" applyBorder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/>
    <xf numFmtId="2" fontId="10" fillId="5" borderId="0" xfId="0" applyNumberFormat="1" applyFont="1" applyFill="1" applyBorder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16" fillId="0" borderId="9" xfId="0" applyFont="1" applyBorder="1"/>
    <xf numFmtId="0" fontId="0" fillId="0" borderId="10" xfId="0" applyBorder="1"/>
    <xf numFmtId="0" fontId="0" fillId="0" borderId="11" xfId="0" applyBorder="1"/>
    <xf numFmtId="0" fontId="16" fillId="0" borderId="0" xfId="0" applyFont="1"/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16" fontId="0" fillId="0" borderId="0" xfId="0" applyNumberFormat="1"/>
    <xf numFmtId="0" fontId="18" fillId="0" borderId="0" xfId="0" applyFont="1"/>
    <xf numFmtId="0" fontId="18" fillId="0" borderId="0" xfId="0" applyFont="1" applyAlignment="1">
      <alignment horizontal="center"/>
    </xf>
    <xf numFmtId="1" fontId="0" fillId="0" borderId="0" xfId="0" applyNumberFormat="1"/>
    <xf numFmtId="0" fontId="17" fillId="0" borderId="0" xfId="0" applyFont="1"/>
    <xf numFmtId="0" fontId="12" fillId="0" borderId="0" xfId="0" applyFont="1"/>
    <xf numFmtId="0" fontId="20" fillId="0" borderId="0" xfId="0" applyFont="1"/>
    <xf numFmtId="0" fontId="19" fillId="0" borderId="0" xfId="0" applyFont="1"/>
    <xf numFmtId="0" fontId="23" fillId="0" borderId="0" xfId="0" applyFont="1"/>
    <xf numFmtId="0" fontId="0" fillId="0" borderId="4" xfId="0" applyBorder="1"/>
    <xf numFmtId="0" fontId="18" fillId="0" borderId="7" xfId="0" applyFont="1" applyBorder="1"/>
    <xf numFmtId="0" fontId="18" fillId="0" borderId="9" xfId="0" applyFont="1" applyBorder="1"/>
    <xf numFmtId="0" fontId="5" fillId="10" borderId="0" xfId="0" applyFont="1" applyFill="1"/>
    <xf numFmtId="0" fontId="2" fillId="10" borderId="0" xfId="0" applyFont="1" applyFill="1" applyAlignment="1">
      <alignment horizontal="center" wrapText="1"/>
    </xf>
    <xf numFmtId="0" fontId="5" fillId="10" borderId="0" xfId="0" applyFont="1" applyFill="1" applyAlignment="1">
      <alignment horizontal="center" wrapText="1"/>
    </xf>
    <xf numFmtId="0" fontId="24" fillId="0" borderId="0" xfId="0" applyFont="1" applyAlignment="1">
      <alignment horizontal="center"/>
    </xf>
    <xf numFmtId="166" fontId="24" fillId="0" borderId="0" xfId="0" applyNumberFormat="1" applyFont="1" applyAlignment="1">
      <alignment horizontal="center"/>
    </xf>
    <xf numFmtId="166" fontId="24" fillId="11" borderId="0" xfId="0" applyNumberFormat="1" applyFont="1" applyFill="1" applyAlignment="1">
      <alignment horizontal="center"/>
    </xf>
    <xf numFmtId="0" fontId="0" fillId="0" borderId="0" xfId="0" applyAlignment="1">
      <alignment vertical="top" wrapText="1"/>
    </xf>
    <xf numFmtId="166" fontId="2" fillId="0" borderId="0" xfId="0" applyNumberFormat="1" applyFont="1" applyAlignment="1">
      <alignment horizontal="center"/>
    </xf>
    <xf numFmtId="166" fontId="5" fillId="11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  <xf numFmtId="14" fontId="0" fillId="0" borderId="0" xfId="0" applyNumberFormat="1"/>
    <xf numFmtId="1" fontId="18" fillId="0" borderId="0" xfId="0" applyNumberFormat="1" applyFont="1"/>
    <xf numFmtId="2" fontId="9" fillId="0" borderId="0" xfId="0" applyNumberFormat="1" applyFont="1"/>
    <xf numFmtId="165" fontId="2" fillId="0" borderId="0" xfId="0" applyNumberFormat="1" applyFont="1"/>
    <xf numFmtId="2" fontId="9" fillId="5" borderId="0" xfId="0" applyNumberFormat="1" applyFont="1" applyFill="1"/>
    <xf numFmtId="4" fontId="9" fillId="0" borderId="0" xfId="0" applyNumberFormat="1" applyFont="1"/>
    <xf numFmtId="0" fontId="10" fillId="0" borderId="0" xfId="0" applyFont="1" applyFill="1"/>
    <xf numFmtId="0" fontId="0" fillId="0" borderId="0" xfId="0" applyFill="1"/>
    <xf numFmtId="2" fontId="0" fillId="0" borderId="0" xfId="0" applyNumberFormat="1"/>
    <xf numFmtId="0" fontId="5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" fillId="11" borderId="0" xfId="0" applyFont="1" applyFill="1" applyAlignment="1">
      <alignment horizontal="center"/>
    </xf>
    <xf numFmtId="0" fontId="1" fillId="1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2" fillId="13" borderId="0" xfId="0" applyFont="1" applyFill="1" applyAlignment="1">
      <alignment horizontal="left"/>
    </xf>
    <xf numFmtId="0" fontId="1" fillId="13" borderId="0" xfId="0" applyFont="1" applyFill="1" applyAlignment="1">
      <alignment horizontal="center"/>
    </xf>
    <xf numFmtId="14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left"/>
    </xf>
    <xf numFmtId="9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43" fontId="7" fillId="0" borderId="0" xfId="0" applyNumberFormat="1" applyFont="1"/>
    <xf numFmtId="4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 wrapText="1"/>
    </xf>
    <xf numFmtId="4" fontId="30" fillId="0" borderId="0" xfId="0" applyNumberFormat="1" applyFont="1" applyAlignment="1">
      <alignment horizontal="center" vertical="center"/>
    </xf>
    <xf numFmtId="4" fontId="30" fillId="0" borderId="0" xfId="0" applyNumberFormat="1" applyFont="1" applyAlignment="1">
      <alignment horizontal="center"/>
    </xf>
    <xf numFmtId="4" fontId="31" fillId="0" borderId="0" xfId="0" applyNumberFormat="1" applyFont="1" applyAlignment="1">
      <alignment horizontal="center"/>
    </xf>
    <xf numFmtId="4" fontId="31" fillId="0" borderId="0" xfId="0" applyNumberFormat="1" applyFont="1"/>
    <xf numFmtId="0" fontId="0" fillId="0" borderId="0" xfId="0" applyFill="1" applyAlignment="1">
      <alignment horizontal="left"/>
    </xf>
    <xf numFmtId="2" fontId="9" fillId="7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vertical="center"/>
    </xf>
    <xf numFmtId="2" fontId="0" fillId="5" borderId="0" xfId="0" applyNumberFormat="1" applyFill="1"/>
    <xf numFmtId="0" fontId="0" fillId="0" borderId="0" xfId="0" applyFont="1"/>
    <xf numFmtId="165" fontId="0" fillId="0" borderId="0" xfId="0" applyNumberFormat="1" applyFont="1"/>
    <xf numFmtId="2" fontId="2" fillId="0" borderId="0" xfId="0" applyNumberFormat="1" applyFont="1"/>
    <xf numFmtId="4" fontId="32" fillId="7" borderId="0" xfId="0" applyNumberFormat="1" applyFont="1" applyFill="1" applyAlignment="1">
      <alignment horizontal="center" vertical="center" wrapText="1"/>
    </xf>
    <xf numFmtId="4" fontId="34" fillId="0" borderId="0" xfId="0" applyNumberFormat="1" applyFont="1" applyFill="1" applyAlignment="1">
      <alignment horizontal="center"/>
    </xf>
    <xf numFmtId="4" fontId="3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/>
    <xf numFmtId="0" fontId="10" fillId="3" borderId="0" xfId="0" applyFont="1" applyFill="1"/>
    <xf numFmtId="165" fontId="10" fillId="3" borderId="0" xfId="0" applyNumberFormat="1" applyFont="1" applyFill="1"/>
    <xf numFmtId="165" fontId="0" fillId="3" borderId="0" xfId="0" applyNumberFormat="1" applyFont="1" applyFill="1"/>
    <xf numFmtId="2" fontId="9" fillId="3" borderId="0" xfId="0" applyNumberFormat="1" applyFont="1" applyFill="1"/>
    <xf numFmtId="164" fontId="14" fillId="0" borderId="0" xfId="0" applyNumberFormat="1" applyFont="1" applyBorder="1"/>
    <xf numFmtId="1" fontId="0" fillId="0" borderId="0" xfId="0" applyNumberFormat="1" applyBorder="1"/>
    <xf numFmtId="0" fontId="2" fillId="0" borderId="0" xfId="0" applyFont="1" applyFill="1" applyAlignment="1">
      <alignment horizontal="center"/>
    </xf>
    <xf numFmtId="0" fontId="1" fillId="1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5" fillId="0" borderId="0" xfId="0" applyFont="1"/>
    <xf numFmtId="0" fontId="1" fillId="15" borderId="0" xfId="0" applyFont="1" applyFill="1" applyAlignment="1">
      <alignment horizontal="center"/>
    </xf>
    <xf numFmtId="0" fontId="37" fillId="0" borderId="0" xfId="1" applyFont="1" applyFill="1" applyAlignment="1" applyProtection="1"/>
    <xf numFmtId="0" fontId="1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14" fontId="1" fillId="2" borderId="0" xfId="0" applyNumberFormat="1" applyFont="1" applyFill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 wrapText="1"/>
    </xf>
    <xf numFmtId="0" fontId="11" fillId="0" borderId="0" xfId="0" applyFont="1" applyAlignment="1">
      <alignment horizontal="left"/>
    </xf>
    <xf numFmtId="0" fontId="38" fillId="5" borderId="0" xfId="0" applyFont="1" applyFill="1"/>
    <xf numFmtId="0" fontId="2" fillId="0" borderId="0" xfId="0" applyFont="1" applyAlignment="1">
      <alignment horizontal="left" wrapText="1"/>
    </xf>
    <xf numFmtId="0" fontId="8" fillId="0" borderId="0" xfId="0" applyFont="1"/>
    <xf numFmtId="2" fontId="8" fillId="5" borderId="0" xfId="0" applyNumberFormat="1" applyFont="1" applyFill="1"/>
    <xf numFmtId="0" fontId="10" fillId="0" borderId="0" xfId="0" applyFont="1" applyAlignment="1">
      <alignment horizontal="center"/>
    </xf>
    <xf numFmtId="1" fontId="0" fillId="0" borderId="18" xfId="0" applyNumberFormat="1" applyBorder="1"/>
    <xf numFmtId="1" fontId="0" fillId="0" borderId="15" xfId="0" applyNumberFormat="1" applyBorder="1"/>
    <xf numFmtId="1" fontId="19" fillId="0" borderId="16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0" fontId="22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/>
    <xf numFmtId="165" fontId="0" fillId="0" borderId="0" xfId="0" applyNumberFormat="1" applyFill="1" applyAlignment="1">
      <alignment horizontal="right"/>
    </xf>
    <xf numFmtId="165" fontId="0" fillId="0" borderId="0" xfId="0" applyNumberFormat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0" fillId="0" borderId="0" xfId="0" applyNumberFormat="1" applyFill="1"/>
    <xf numFmtId="165" fontId="8" fillId="6" borderId="3" xfId="0" applyNumberFormat="1" applyFont="1" applyFill="1" applyBorder="1" applyAlignment="1">
      <alignment horizontal="right"/>
    </xf>
    <xf numFmtId="0" fontId="39" fillId="0" borderId="0" xfId="0" applyFont="1"/>
    <xf numFmtId="0" fontId="9" fillId="0" borderId="0" xfId="0" applyFont="1" applyFill="1"/>
    <xf numFmtId="0" fontId="8" fillId="0" borderId="0" xfId="0" applyFont="1" applyAlignment="1">
      <alignment horizontal="center"/>
    </xf>
    <xf numFmtId="2" fontId="8" fillId="0" borderId="0" xfId="0" applyNumberFormat="1" applyFont="1"/>
    <xf numFmtId="165" fontId="8" fillId="0" borderId="0" xfId="0" applyNumberFormat="1" applyFont="1"/>
    <xf numFmtId="165" fontId="8" fillId="3" borderId="0" xfId="0" applyNumberFormat="1" applyFont="1" applyFill="1"/>
    <xf numFmtId="0" fontId="32" fillId="0" borderId="0" xfId="0" applyFont="1"/>
    <xf numFmtId="0" fontId="9" fillId="0" borderId="0" xfId="0" applyFont="1" applyAlignment="1">
      <alignment horizontal="center"/>
    </xf>
    <xf numFmtId="165" fontId="2" fillId="3" borderId="0" xfId="0" applyNumberFormat="1" applyFont="1" applyFill="1"/>
    <xf numFmtId="4" fontId="30" fillId="0" borderId="0" xfId="0" applyNumberFormat="1" applyFont="1"/>
    <xf numFmtId="14" fontId="2" fillId="0" borderId="0" xfId="0" applyNumberFormat="1" applyFont="1" applyAlignment="1">
      <alignment horizontal="left"/>
    </xf>
    <xf numFmtId="0" fontId="0" fillId="4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16" borderId="0" xfId="0" applyFont="1" applyFill="1" applyAlignment="1">
      <alignment horizontal="center"/>
    </xf>
    <xf numFmtId="0" fontId="10" fillId="0" borderId="0" xfId="0" applyFont="1" applyFill="1" applyAlignment="1">
      <alignment wrapText="1"/>
    </xf>
    <xf numFmtId="9" fontId="12" fillId="9" borderId="0" xfId="0" applyNumberFormat="1" applyFont="1" applyFill="1" applyAlignment="1">
      <alignment horizontal="center"/>
    </xf>
    <xf numFmtId="0" fontId="0" fillId="0" borderId="18" xfId="0" applyBorder="1"/>
    <xf numFmtId="0" fontId="0" fillId="0" borderId="15" xfId="0" applyBorder="1"/>
    <xf numFmtId="0" fontId="0" fillId="0" borderId="16" xfId="0" applyBorder="1"/>
    <xf numFmtId="0" fontId="20" fillId="0" borderId="16" xfId="0" applyFont="1" applyBorder="1"/>
    <xf numFmtId="0" fontId="0" fillId="4" borderId="18" xfId="0" applyFill="1" applyBorder="1"/>
    <xf numFmtId="0" fontId="0" fillId="4" borderId="15" xfId="0" applyFill="1" applyBorder="1"/>
    <xf numFmtId="0" fontId="19" fillId="4" borderId="16" xfId="0" applyFont="1" applyFill="1" applyBorder="1"/>
    <xf numFmtId="0" fontId="21" fillId="0" borderId="9" xfId="0" applyFont="1" applyBorder="1"/>
    <xf numFmtId="0" fontId="0" fillId="6" borderId="18" xfId="0" applyFill="1" applyBorder="1"/>
    <xf numFmtId="0" fontId="0" fillId="6" borderId="15" xfId="0" applyFill="1" applyBorder="1"/>
    <xf numFmtId="0" fontId="0" fillId="0" borderId="7" xfId="0" applyBorder="1"/>
    <xf numFmtId="0" fontId="18" fillId="0" borderId="19" xfId="0" applyFont="1" applyBorder="1"/>
    <xf numFmtId="0" fontId="0" fillId="4" borderId="16" xfId="0" applyFill="1" applyBorder="1"/>
    <xf numFmtId="0" fontId="0" fillId="6" borderId="16" xfId="0" applyFill="1" applyBorder="1"/>
    <xf numFmtId="0" fontId="12" fillId="2" borderId="18" xfId="0" applyFont="1" applyFill="1" applyBorder="1"/>
    <xf numFmtId="0" fontId="12" fillId="2" borderId="15" xfId="0" applyFont="1" applyFill="1" applyBorder="1"/>
    <xf numFmtId="0" fontId="12" fillId="2" borderId="16" xfId="0" applyFont="1" applyFill="1" applyBorder="1"/>
    <xf numFmtId="0" fontId="20" fillId="2" borderId="15" xfId="0" applyFont="1" applyFill="1" applyBorder="1"/>
    <xf numFmtId="0" fontId="20" fillId="2" borderId="16" xfId="0" applyFont="1" applyFill="1" applyBorder="1"/>
    <xf numFmtId="0" fontId="40" fillId="0" borderId="7" xfId="0" applyFont="1" applyBorder="1"/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1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164" fontId="0" fillId="0" borderId="0" xfId="0" applyNumberFormat="1" applyAlignment="1">
      <alignment horizontal="left"/>
    </xf>
    <xf numFmtId="0" fontId="41" fillId="0" borderId="0" xfId="0" applyFont="1"/>
    <xf numFmtId="0" fontId="24" fillId="0" borderId="0" xfId="0" applyFont="1"/>
    <xf numFmtId="0" fontId="24" fillId="0" borderId="0" xfId="0" applyFont="1" applyAlignment="1">
      <alignment horizontal="left"/>
    </xf>
    <xf numFmtId="0" fontId="24" fillId="0" borderId="17" xfId="0" applyFont="1" applyBorder="1"/>
    <xf numFmtId="1" fontId="24" fillId="0" borderId="17" xfId="0" applyNumberFormat="1" applyFont="1" applyBorder="1"/>
    <xf numFmtId="1" fontId="5" fillId="0" borderId="17" xfId="0" applyNumberFormat="1" applyFont="1" applyBorder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left"/>
    </xf>
    <xf numFmtId="0" fontId="23" fillId="0" borderId="14" xfId="0" applyFont="1" applyBorder="1"/>
    <xf numFmtId="165" fontId="0" fillId="0" borderId="14" xfId="0" applyNumberFormat="1" applyBorder="1" applyAlignment="1">
      <alignment horizontal="left"/>
    </xf>
    <xf numFmtId="0" fontId="17" fillId="0" borderId="14" xfId="0" applyFont="1" applyBorder="1"/>
    <xf numFmtId="165" fontId="2" fillId="0" borderId="14" xfId="0" applyNumberFormat="1" applyFont="1" applyBorder="1"/>
    <xf numFmtId="165" fontId="0" fillId="0" borderId="14" xfId="0" applyNumberFormat="1" applyBorder="1" applyAlignment="1">
      <alignment horizontal="left" wrapText="1"/>
    </xf>
    <xf numFmtId="165" fontId="0" fillId="0" borderId="14" xfId="0" applyNumberFormat="1" applyBorder="1"/>
    <xf numFmtId="0" fontId="18" fillId="0" borderId="14" xfId="0" applyFont="1" applyBorder="1" applyAlignment="1">
      <alignment wrapText="1"/>
    </xf>
    <xf numFmtId="1" fontId="0" fillId="0" borderId="14" xfId="0" applyNumberFormat="1" applyBorder="1"/>
    <xf numFmtId="0" fontId="2" fillId="0" borderId="14" xfId="0" applyFont="1" applyBorder="1"/>
    <xf numFmtId="165" fontId="2" fillId="0" borderId="14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0" fillId="0" borderId="20" xfId="0" applyBorder="1"/>
    <xf numFmtId="0" fontId="0" fillId="0" borderId="21" xfId="0" applyBorder="1"/>
    <xf numFmtId="0" fontId="0" fillId="0" borderId="21" xfId="0" applyBorder="1" applyAlignment="1">
      <alignment horizontal="left"/>
    </xf>
    <xf numFmtId="0" fontId="0" fillId="0" borderId="22" xfId="0" applyBorder="1"/>
    <xf numFmtId="0" fontId="23" fillId="0" borderId="23" xfId="0" applyFont="1" applyBorder="1"/>
    <xf numFmtId="0" fontId="0" fillId="0" borderId="24" xfId="0" applyBorder="1"/>
    <xf numFmtId="0" fontId="0" fillId="0" borderId="23" xfId="0" applyBorder="1"/>
    <xf numFmtId="0" fontId="18" fillId="0" borderId="23" xfId="0" applyFont="1" applyBorder="1"/>
    <xf numFmtId="0" fontId="2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6" xfId="0" applyBorder="1" applyAlignment="1">
      <alignment horizontal="left"/>
    </xf>
    <xf numFmtId="0" fontId="0" fillId="0" borderId="27" xfId="0" applyBorder="1"/>
    <xf numFmtId="0" fontId="42" fillId="0" borderId="0" xfId="0" applyFont="1"/>
    <xf numFmtId="0" fontId="43" fillId="0" borderId="0" xfId="0" applyFont="1"/>
    <xf numFmtId="0" fontId="17" fillId="2" borderId="12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9" xfId="0" applyFont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00FB2-6AF2-455C-A208-DAF650A740E0}">
  <dimension ref="B1:U96"/>
  <sheetViews>
    <sheetView topLeftCell="A29" zoomScale="71" zoomScaleNormal="85" workbookViewId="0">
      <selection activeCell="F46" sqref="F46"/>
    </sheetView>
  </sheetViews>
  <sheetFormatPr defaultRowHeight="14.5" x14ac:dyDescent="0.35"/>
  <cols>
    <col min="2" max="2" width="47.36328125" customWidth="1"/>
    <col min="3" max="3" width="7.7265625" customWidth="1"/>
    <col min="4" max="4" width="18.08984375" style="8" customWidth="1"/>
    <col min="5" max="5" width="33" customWidth="1"/>
    <col min="6" max="6" width="11" customWidth="1"/>
    <col min="7" max="7" width="9.36328125" customWidth="1"/>
    <col min="8" max="8" width="10.1796875" customWidth="1"/>
    <col min="9" max="9" width="13.90625" customWidth="1"/>
    <col min="10" max="10" width="10.54296875" customWidth="1"/>
    <col min="11" max="11" width="4.6328125" customWidth="1"/>
    <col min="12" max="12" width="5.7265625" hidden="1" customWidth="1"/>
    <col min="13" max="13" width="12.08984375" customWidth="1"/>
    <col min="14" max="14" width="4.7265625" customWidth="1"/>
    <col min="15" max="15" width="11.81640625" customWidth="1"/>
    <col min="17" max="17" width="10.1796875" customWidth="1"/>
  </cols>
  <sheetData>
    <row r="1" spans="2:21" ht="23" x14ac:dyDescent="0.5">
      <c r="B1" s="56" t="inlineStr">
        <is>
          <t>Basketbalclub Oirschot Begroting 2020/2021</t>
        </is>
      </c>
      <c r="C1" s="57"/>
      <c r="D1" s="215"/>
      <c r="E1" s="57"/>
      <c r="F1" s="57"/>
      <c r="G1" s="57"/>
      <c r="H1" s="58"/>
    </row>
    <row r="2" spans="2:21" ht="18" x14ac:dyDescent="0.4">
      <c r="B2" s="214" t="inlineStr">
        <is>
          <t>Met als vergelijk het seizoen 2019/2020</t>
        </is>
      </c>
      <c r="H2" s="59"/>
    </row>
    <row r="3" spans="2:21" ht="23.5" thickBot="1" x14ac:dyDescent="0.55000000000000004">
      <c r="B3" s="60"/>
      <c r="C3" s="61"/>
      <c r="D3" s="216"/>
      <c r="E3" s="61"/>
      <c r="F3" s="61"/>
      <c r="G3" s="61"/>
      <c r="H3" s="62"/>
    </row>
    <row r="4" spans="2:21" ht="23" x14ac:dyDescent="0.5">
      <c r="B4" s="63"/>
    </row>
    <row r="5" spans="2:21" ht="15" thickBot="1" x14ac:dyDescent="0.4">
      <c r="F5" t="inlineStr">
        <is>
          <t>JAN</t>
        </is>
      </c>
      <c r="H5" t="inlineStr">
        <is>
          <t>JAN</t>
        </is>
      </c>
      <c r="J5" t="inlineStr">
        <is>
          <t>JAN</t>
        </is>
      </c>
      <c r="M5" t="inlineStr">
        <is>
          <t>Yvonne</t>
        </is>
      </c>
      <c r="O5" t="inlineStr">
        <is>
          <t>Yvonne</t>
        </is>
      </c>
    </row>
    <row r="6" spans="2:21" x14ac:dyDescent="0.35">
      <c r="F6" s="64" t="inlineStr">
        <is>
          <t>Begroot</t>
        </is>
      </c>
      <c r="H6" s="64" t="inlineStr">
        <is>
          <t>Actueel</t>
        </is>
      </c>
      <c r="J6" s="64" t="inlineStr">
        <is>
          <t>Begroot</t>
        </is>
      </c>
      <c r="L6" s="259"/>
      <c r="M6" s="64" t="inlineStr">
        <is>
          <t>Bijgesteld</t>
        </is>
      </c>
      <c r="O6" s="257" t="inlineStr">
        <is>
          <t>Actueel</t>
        </is>
      </c>
    </row>
    <row r="7" spans="2:21" ht="15" thickBot="1" x14ac:dyDescent="0.4">
      <c r="F7" s="65" t="inlineStr">
        <is>
          <t>2019-2020</t>
        </is>
      </c>
      <c r="H7" s="65" t="inlineStr">
        <is>
          <t>2019-2020</t>
        </is>
      </c>
      <c r="J7" s="65" t="inlineStr">
        <is>
          <t>2020-2021</t>
        </is>
      </c>
      <c r="L7" s="260"/>
      <c r="M7" s="65" t="inlineStr">
        <is>
          <t>2020-2021</t>
        </is>
      </c>
      <c r="O7" s="258" t="inlineStr">
        <is>
          <t>2020-2021</t>
        </is>
      </c>
      <c r="P7" s="66"/>
    </row>
    <row r="8" spans="2:21" x14ac:dyDescent="0.35">
      <c r="F8" s="67"/>
      <c r="H8" s="67"/>
      <c r="J8" s="68" t="inlineStr">
        <is>
          <t>incl Juni</t>
        </is>
      </c>
      <c r="K8" s="29"/>
      <c r="L8" s="68"/>
      <c r="M8" s="67"/>
      <c r="O8" s="67" t="inlineStr">
        <is>
          <t>T/M 10-07-21</t>
        </is>
      </c>
    </row>
    <row r="9" spans="2:21" ht="17.5" thickBot="1" x14ac:dyDescent="0.45">
      <c r="B9" s="256" t="inlineStr">
        <is>
          <t>Opbrengsten</t>
        </is>
      </c>
      <c r="H9" s="69"/>
      <c r="M9" s="69"/>
      <c r="N9" s="67"/>
      <c r="O9" s="69"/>
    </row>
    <row r="10" spans="2:21" x14ac:dyDescent="0.35">
      <c r="B10" s="70" t="inlineStr">
        <is>
          <t>Contributie</t>
        </is>
      </c>
      <c r="F10" s="195">
        <v>27000</v>
      </c>
      <c r="H10" s="162">
        <v>25837</v>
      </c>
      <c r="I10" s="89"/>
      <c r="J10" s="199">
        <v>32250</v>
      </c>
      <c r="L10" s="75">
        <v>17200</v>
      </c>
      <c r="M10" s="203">
        <v>26810</v>
      </c>
      <c r="N10" s="67"/>
      <c r="O10" s="209">
        <f>24233.14+1400.92</f>
        <v>25634.059999999998</v>
      </c>
      <c r="P10" t="inlineStr">
        <is>
          <t xml:space="preserve"> (waarvan 1400,92 nog te ontvangen na verrekening restitutie)</t>
        </is>
      </c>
    </row>
    <row r="11" spans="2:21" x14ac:dyDescent="0.35">
      <c r="B11" s="70" t="inlineStr">
        <is>
          <t>Rabo clubkasactie</t>
        </is>
      </c>
      <c r="F11" s="196">
        <v>250</v>
      </c>
      <c r="H11" s="163">
        <v>0</v>
      </c>
      <c r="I11" s="67"/>
      <c r="J11" s="200">
        <v>250</v>
      </c>
      <c r="L11" s="205"/>
      <c r="M11" s="204">
        <v>250</v>
      </c>
      <c r="N11" s="67"/>
      <c r="O11" s="210">
        <v>635.66</v>
      </c>
    </row>
    <row r="12" spans="2:21" x14ac:dyDescent="0.35">
      <c r="B12" s="255" t="inlineStr">
        <is>
          <t>Sponsoring Jonas</t>
        </is>
      </c>
      <c r="F12" s="196">
        <v>0</v>
      </c>
      <c r="H12" s="163">
        <v>225</v>
      </c>
      <c r="I12" s="67"/>
      <c r="J12" s="200">
        <v>0</v>
      </c>
      <c r="L12" s="205"/>
      <c r="M12" s="204">
        <v>0</v>
      </c>
      <c r="N12" s="67"/>
      <c r="O12" s="210">
        <v>75</v>
      </c>
    </row>
    <row r="13" spans="2:21" ht="15" thickBot="1" x14ac:dyDescent="0.4">
      <c r="B13" s="255" t="inlineStr">
        <is>
          <t>Opbrengst zaalhuur</t>
        </is>
      </c>
      <c r="F13" s="196"/>
      <c r="H13" s="163"/>
      <c r="J13" s="200"/>
      <c r="L13" s="205"/>
      <c r="M13" s="204"/>
      <c r="O13" s="210">
        <v>26.25</v>
      </c>
    </row>
    <row r="14" spans="2:21" ht="15" thickBot="1" x14ac:dyDescent="0.4">
      <c r="B14" s="70" t="inlineStr">
        <is>
          <t>Subsidie Gemeente</t>
        </is>
      </c>
      <c r="F14" s="197">
        <v>2425</v>
      </c>
      <c r="H14" s="197">
        <v>2425</v>
      </c>
      <c r="I14" s="67"/>
      <c r="J14" s="207">
        <v>2425</v>
      </c>
      <c r="L14" s="206">
        <f>J14</f>
        <v>2425</v>
      </c>
      <c r="M14" s="208">
        <v>2425</v>
      </c>
      <c r="O14" s="211">
        <v>2425</v>
      </c>
    </row>
    <row r="15" spans="2:21" x14ac:dyDescent="0.35">
      <c r="B15" s="70"/>
      <c r="F15" s="42"/>
      <c r="H15" s="42"/>
      <c r="I15" s="67"/>
      <c r="J15" s="42"/>
      <c r="K15" s="42"/>
      <c r="L15" s="42"/>
      <c r="M15" s="42"/>
      <c r="N15" s="42"/>
      <c r="O15" s="42"/>
      <c r="P15" s="42"/>
    </row>
    <row r="16" spans="2:21" ht="17" x14ac:dyDescent="0.4">
      <c r="B16" s="256" t="inlineStr">
        <is>
          <t>Kosten</t>
        </is>
      </c>
      <c r="F16" s="42"/>
      <c r="H16" s="140"/>
      <c r="I16" s="42"/>
      <c r="J16" s="140"/>
      <c r="K16" s="140"/>
      <c r="L16" s="140"/>
      <c r="M16" s="140"/>
      <c r="N16" s="140"/>
      <c r="O16" s="140"/>
      <c r="U16" s="67"/>
    </row>
    <row r="17" spans="2:21" x14ac:dyDescent="0.35">
      <c r="B17" s="70" t="inlineStr">
        <is>
          <t>Basketball Bond</t>
        </is>
      </c>
      <c r="F17" s="195">
        <v>-7900</v>
      </c>
      <c r="H17" s="162">
        <v>-7820</v>
      </c>
      <c r="I17" s="67"/>
      <c r="J17" s="199">
        <v>-8250</v>
      </c>
      <c r="L17" s="76">
        <f>J17</f>
        <v>-8250</v>
      </c>
      <c r="M17" s="203">
        <v>-8250</v>
      </c>
      <c r="N17" s="67"/>
      <c r="O17" s="210">
        <f>-5884.6-1664.1</f>
        <v>-7548.7000000000007</v>
      </c>
      <c r="P17" t="inlineStr">
        <is>
          <t xml:space="preserve"> (waarvan 1664,10 nog te betalen)</t>
        </is>
      </c>
    </row>
    <row r="18" spans="2:21" x14ac:dyDescent="0.35">
      <c r="B18" s="70" t="inlineStr">
        <is>
          <t>Huur sporthal</t>
        </is>
      </c>
      <c r="E18" s="69"/>
      <c r="F18" s="196">
        <v>-17500</v>
      </c>
      <c r="H18" s="163">
        <v>-15213</v>
      </c>
      <c r="I18" s="67"/>
      <c r="J18" s="200">
        <v>-21600</v>
      </c>
      <c r="L18" s="76">
        <v>-11000</v>
      </c>
      <c r="M18" s="204">
        <v>-21600</v>
      </c>
      <c r="N18" s="67"/>
      <c r="O18" s="210">
        <v>-9846.25</v>
      </c>
      <c r="U18" s="67"/>
    </row>
    <row r="19" spans="2:21" x14ac:dyDescent="0.35">
      <c r="B19" s="70" t="inlineStr">
        <is>
          <t>Bankkosten</t>
        </is>
      </c>
      <c r="F19" s="196">
        <v>-125</v>
      </c>
      <c r="H19" s="163">
        <v>-121</v>
      </c>
      <c r="J19" s="200">
        <v>-125</v>
      </c>
      <c r="L19" s="76">
        <f t="shared" ref="L19:L25" si="0">J19</f>
        <v>-125</v>
      </c>
      <c r="M19" s="204">
        <v>-125</v>
      </c>
      <c r="N19" s="67"/>
      <c r="O19" s="210">
        <v>-125.97</v>
      </c>
    </row>
    <row r="20" spans="2:21" x14ac:dyDescent="0.35">
      <c r="B20" s="70" t="inlineStr">
        <is>
          <t>Vergaderkosten(ALV)</t>
        </is>
      </c>
      <c r="F20" s="196">
        <v>-200</v>
      </c>
      <c r="H20" s="163">
        <v>-369</v>
      </c>
      <c r="J20" s="200">
        <v>-300</v>
      </c>
      <c r="L20" s="76">
        <f t="shared" si="0"/>
        <v>-300</v>
      </c>
      <c r="M20" s="204">
        <v>-300</v>
      </c>
      <c r="O20" s="210">
        <v>-58.47</v>
      </c>
    </row>
    <row r="21" spans="2:21" x14ac:dyDescent="0.35">
      <c r="B21" s="70" t="inlineStr">
        <is>
          <t>Feest</t>
        </is>
      </c>
      <c r="F21" s="196">
        <v>-300</v>
      </c>
      <c r="H21" s="163">
        <v>-352</v>
      </c>
      <c r="I21" s="67"/>
      <c r="J21" s="200">
        <v>-350</v>
      </c>
      <c r="L21" s="76">
        <f t="shared" si="0"/>
        <v>-350</v>
      </c>
      <c r="M21" s="204">
        <v>-350</v>
      </c>
      <c r="N21" s="67"/>
      <c r="O21" s="210">
        <v>0</v>
      </c>
    </row>
    <row r="22" spans="2:21" x14ac:dyDescent="0.35">
      <c r="B22" s="70" t="inlineStr">
        <is>
          <t>Overige kosten</t>
        </is>
      </c>
      <c r="F22" s="196">
        <v>-350</v>
      </c>
      <c r="H22" s="163">
        <v>-333</v>
      </c>
      <c r="J22" s="200">
        <v>-350</v>
      </c>
      <c r="L22" s="76">
        <f t="shared" si="0"/>
        <v>-350</v>
      </c>
      <c r="M22" s="204">
        <v>-350</v>
      </c>
      <c r="O22" s="210">
        <v>-268.52</v>
      </c>
    </row>
    <row r="23" spans="2:21" x14ac:dyDescent="0.35">
      <c r="B23" s="70" t="inlineStr">
        <is>
          <t>Tournooi</t>
        </is>
      </c>
      <c r="F23" s="196">
        <v>-200</v>
      </c>
      <c r="H23" s="163">
        <v>-90</v>
      </c>
      <c r="I23" s="67"/>
      <c r="J23" s="200">
        <v>-150</v>
      </c>
      <c r="L23" s="76">
        <f t="shared" si="0"/>
        <v>-150</v>
      </c>
      <c r="M23" s="204">
        <v>-150</v>
      </c>
      <c r="N23" s="67"/>
      <c r="O23" s="210">
        <v>0</v>
      </c>
    </row>
    <row r="24" spans="2:21" ht="15" customHeight="1" x14ac:dyDescent="0.35">
      <c r="B24" s="70" t="inlineStr">
        <is>
          <t>Basketballen en trainingsmaterialen</t>
        </is>
      </c>
      <c r="F24" s="196">
        <v>-300</v>
      </c>
      <c r="H24" s="163">
        <v>-231</v>
      </c>
      <c r="J24" s="200">
        <v>-300</v>
      </c>
      <c r="L24" s="76">
        <f t="shared" si="0"/>
        <v>-300</v>
      </c>
      <c r="M24" s="204">
        <v>-300</v>
      </c>
      <c r="O24" s="210">
        <v>-130.74</v>
      </c>
    </row>
    <row r="25" spans="2:21" ht="15" customHeight="1" x14ac:dyDescent="0.35">
      <c r="B25" s="70" t="inlineStr">
        <is>
          <t>Cursussen en clinics</t>
        </is>
      </c>
      <c r="F25" s="196">
        <v>-300</v>
      </c>
      <c r="H25" s="163">
        <v>-307</v>
      </c>
      <c r="J25" s="200">
        <v>-300</v>
      </c>
      <c r="L25" s="76">
        <f t="shared" si="0"/>
        <v>-300</v>
      </c>
      <c r="M25" s="204">
        <v>-300</v>
      </c>
      <c r="O25" s="210">
        <v>0</v>
      </c>
    </row>
    <row r="26" spans="2:21" x14ac:dyDescent="0.35">
      <c r="B26" s="70" t="inlineStr">
        <is>
          <t>Voorziening jubileumfeest</t>
        </is>
      </c>
      <c r="F26" s="196">
        <v>-500</v>
      </c>
      <c r="H26" s="163">
        <v>-500</v>
      </c>
      <c r="J26" s="200">
        <v>-500</v>
      </c>
      <c r="L26" s="76"/>
      <c r="M26" s="204">
        <v>-500</v>
      </c>
      <c r="O26" s="210">
        <v>-500</v>
      </c>
    </row>
    <row r="27" spans="2:21" x14ac:dyDescent="0.35">
      <c r="B27" s="70" t="inlineStr">
        <is>
          <t>Tenues</t>
        </is>
      </c>
      <c r="F27" s="196">
        <v>-250</v>
      </c>
      <c r="H27" s="163">
        <v>-963</v>
      </c>
      <c r="I27" s="67"/>
      <c r="J27" s="200">
        <v>-500</v>
      </c>
      <c r="L27" s="76"/>
      <c r="M27" s="204">
        <v>-500</v>
      </c>
      <c r="O27" s="210">
        <v>0</v>
      </c>
    </row>
    <row r="28" spans="2:21" x14ac:dyDescent="0.35">
      <c r="B28" s="255" t="inlineStr">
        <is>
          <t>Internet</t>
        </is>
      </c>
      <c r="F28" s="196"/>
      <c r="H28" s="163"/>
      <c r="I28" s="67"/>
      <c r="J28" s="200"/>
      <c r="L28" s="76"/>
      <c r="M28" s="204"/>
      <c r="O28" s="210">
        <v>-41.63</v>
      </c>
    </row>
    <row r="29" spans="2:21" x14ac:dyDescent="0.35">
      <c r="B29" s="255" t="inlineStr">
        <is>
          <t>AVG</t>
        </is>
      </c>
      <c r="F29" s="196"/>
      <c r="H29" s="163"/>
      <c r="I29" s="67"/>
      <c r="J29" s="200"/>
      <c r="L29" s="76"/>
      <c r="M29" s="204"/>
      <c r="O29" s="210">
        <v>-72.599999999999994</v>
      </c>
    </row>
    <row r="30" spans="2:21" ht="15" thickBot="1" x14ac:dyDescent="0.4">
      <c r="B30" s="70" t="inlineStr">
        <is>
          <t>Trainers/Coaches vergoedingen 2020/2021</t>
        </is>
      </c>
      <c r="F30" s="196">
        <v>-2200</v>
      </c>
      <c r="H30" s="163">
        <v>-1984</v>
      </c>
      <c r="J30" s="200">
        <v>-2400</v>
      </c>
      <c r="L30" s="77">
        <f>J30</f>
        <v>-2400</v>
      </c>
      <c r="M30" s="204">
        <v>-2100</v>
      </c>
      <c r="O30" s="212">
        <v>-1218</v>
      </c>
      <c r="P30" s="71" t="inlineStr">
        <is>
          <t xml:space="preserve"> (waarvan 1218 nog uit te keren)</t>
        </is>
      </c>
      <c r="Q30" s="71"/>
    </row>
    <row r="31" spans="2:21" ht="15" thickBot="1" x14ac:dyDescent="0.4">
      <c r="B31" s="70" t="inlineStr">
        <is>
          <t>Trainers/Coaches vergoedingen seizoen 2019/2020</t>
        </is>
      </c>
      <c r="C31" s="71"/>
      <c r="D31" s="217"/>
      <c r="E31" s="72"/>
      <c r="F31" s="198">
        <v>-2200</v>
      </c>
      <c r="G31" s="73"/>
      <c r="H31" s="164">
        <v>-1984</v>
      </c>
      <c r="I31" s="73"/>
      <c r="J31" s="201"/>
      <c r="K31" s="73"/>
      <c r="L31" s="202">
        <f>J31</f>
        <v>0</v>
      </c>
      <c r="M31" s="204">
        <v>-2400</v>
      </c>
      <c r="N31" s="73"/>
      <c r="O31" s="213">
        <v>-1937.5</v>
      </c>
      <c r="P31" t="inlineStr">
        <is>
          <t xml:space="preserve"> (dit was achterstallig van vorig seizoen)</t>
        </is>
      </c>
    </row>
    <row r="32" spans="2:21" ht="15" thickBot="1" x14ac:dyDescent="0.4">
      <c r="B32" s="70"/>
      <c r="L32" s="67"/>
      <c r="O32" s="2"/>
    </row>
    <row r="33" spans="2:15" s="221" customFormat="1" ht="16" thickBot="1" x14ac:dyDescent="0.4">
      <c r="B33" s="220" t="inlineStr">
        <is>
          <t>Inkomsten -/- Uitgaven</t>
        </is>
      </c>
      <c r="D33" s="222"/>
      <c r="F33" s="223">
        <f>SUM(F10:F32)</f>
        <v>-2650</v>
      </c>
      <c r="H33" s="224">
        <f>SUM(H10:H32)</f>
        <v>-1780</v>
      </c>
      <c r="J33" s="224">
        <f>SUM(J10:J32)</f>
        <v>-200</v>
      </c>
      <c r="L33" s="224">
        <f>SUM(L10:L32)</f>
        <v>-3900</v>
      </c>
      <c r="M33" s="224">
        <f>SUM(M10:M32)</f>
        <v>-7740</v>
      </c>
      <c r="O33" s="225">
        <f>SUM(O10:O32)</f>
        <v>7047.5899999999983</v>
      </c>
    </row>
    <row r="34" spans="2:15" x14ac:dyDescent="0.35">
      <c r="B34" s="70"/>
      <c r="L34" s="67"/>
      <c r="O34" s="2"/>
    </row>
    <row r="35" spans="2:15" x14ac:dyDescent="0.35">
      <c r="M35" s="69"/>
    </row>
    <row r="36" spans="2:15" x14ac:dyDescent="0.35">
      <c r="B36" s="70"/>
      <c r="L36" s="67"/>
      <c r="O36" s="2"/>
    </row>
    <row r="38" spans="2:15" ht="15" thickBot="1" x14ac:dyDescent="0.4"/>
    <row r="39" spans="2:15" x14ac:dyDescent="0.35">
      <c r="B39" s="242"/>
      <c r="C39" s="243"/>
      <c r="D39" s="244"/>
      <c r="E39" s="243"/>
      <c r="F39" s="243"/>
      <c r="G39" s="245"/>
    </row>
    <row r="40" spans="2:15" x14ac:dyDescent="0.35">
      <c r="B40" s="246" t="inlineStr">
        <is>
          <t>Vermogenspositie per 10-07-2021</t>
        </is>
      </c>
      <c r="C40" s="229"/>
      <c r="D40" s="230"/>
      <c r="E40" s="229"/>
      <c r="F40" s="229"/>
      <c r="G40" s="247"/>
      <c r="H40" s="69"/>
    </row>
    <row r="41" spans="2:15" x14ac:dyDescent="0.35">
      <c r="B41" s="248"/>
      <c r="C41" s="229"/>
      <c r="D41" s="230"/>
      <c r="E41" s="229"/>
      <c r="F41" s="229"/>
      <c r="G41" s="247"/>
      <c r="H41" s="69"/>
    </row>
    <row r="42" spans="2:15" x14ac:dyDescent="0.35">
      <c r="B42" s="249" t="inlineStr">
        <is>
          <t>Bank</t>
        </is>
      </c>
      <c r="C42" s="232">
        <v>18613.689999999999</v>
      </c>
      <c r="D42" s="230"/>
      <c r="E42" s="233" t="inlineStr">
        <is>
          <t>Vermogen</t>
        </is>
      </c>
      <c r="F42" s="234">
        <f>C54-F44-F45-F46-F50-F51-F52</f>
        <v>3668.89</v>
      </c>
      <c r="G42" s="247"/>
      <c r="H42" s="69"/>
    </row>
    <row r="43" spans="2:15" x14ac:dyDescent="0.35">
      <c r="B43" s="248"/>
      <c r="C43" s="235"/>
      <c r="D43" s="230"/>
      <c r="E43" s="229"/>
      <c r="F43" s="236"/>
      <c r="G43" s="247"/>
      <c r="H43" s="69"/>
      <c r="I43" s="17"/>
    </row>
    <row r="44" spans="2:15" x14ac:dyDescent="0.35">
      <c r="B44" s="248"/>
      <c r="C44" s="232"/>
      <c r="D44" s="230"/>
      <c r="E44" s="229" t="inlineStr">
        <is>
          <t>Voorziening jubileum</t>
        </is>
      </c>
      <c r="F44" s="236">
        <v>3750</v>
      </c>
      <c r="G44" s="247"/>
      <c r="H44" s="69"/>
      <c r="J44" s="69"/>
      <c r="K44" s="69"/>
    </row>
    <row r="45" spans="2:15" x14ac:dyDescent="0.35">
      <c r="B45" s="248"/>
      <c r="C45" s="232"/>
      <c r="D45" s="230"/>
      <c r="E45" s="229" t="inlineStr">
        <is>
          <t>Voorziening kleding</t>
        </is>
      </c>
      <c r="F45" s="236">
        <v>500</v>
      </c>
      <c r="G45" s="247"/>
      <c r="H45" s="69"/>
    </row>
    <row r="46" spans="2:15" x14ac:dyDescent="0.35">
      <c r="B46" s="248"/>
      <c r="C46" s="232"/>
      <c r="D46" s="230"/>
      <c r="E46" s="229" t="inlineStr">
        <is>
          <t>Reservering tablets</t>
        </is>
      </c>
      <c r="F46" s="236">
        <v>575</v>
      </c>
      <c r="G46" s="247"/>
      <c r="H46" s="69"/>
    </row>
    <row r="47" spans="2:15" x14ac:dyDescent="0.35">
      <c r="B47" s="248"/>
      <c r="C47" s="232"/>
      <c r="D47" s="230"/>
      <c r="E47" s="229"/>
      <c r="F47" s="236"/>
      <c r="G47" s="247"/>
      <c r="H47" s="69"/>
    </row>
    <row r="48" spans="2:15" x14ac:dyDescent="0.35">
      <c r="B48" s="248"/>
      <c r="C48" s="232"/>
      <c r="D48" s="230"/>
      <c r="E48" s="229"/>
      <c r="F48" s="236"/>
      <c r="G48" s="247"/>
      <c r="H48" s="69"/>
    </row>
    <row r="49" spans="2:8" x14ac:dyDescent="0.35">
      <c r="B49" s="248"/>
      <c r="C49" s="232"/>
      <c r="D49" s="230"/>
      <c r="E49" s="231" t="inlineStr">
        <is>
          <t>Nog te betalen kosten</t>
        </is>
      </c>
      <c r="F49" s="236"/>
      <c r="G49" s="247"/>
      <c r="H49" s="69"/>
    </row>
    <row r="50" spans="2:8" ht="26" x14ac:dyDescent="0.35">
      <c r="B50" s="246" t="inlineStr">
        <is>
          <t>Vorderingen</t>
        </is>
      </c>
      <c r="C50" s="232"/>
      <c r="D50" s="230"/>
      <c r="E50" s="237" t="inlineStr">
        <is>
          <t>Terugbetaling contrbutie 
25%, 35% en 50%</t>
        </is>
      </c>
      <c r="F50" s="236">
        <v>8638.6200000000008</v>
      </c>
      <c r="G50" s="247"/>
      <c r="H50" s="69"/>
    </row>
    <row r="51" spans="2:8" x14ac:dyDescent="0.35">
      <c r="B51" s="249" t="inlineStr">
        <is>
          <t>Vorderingen contributie</t>
        </is>
      </c>
      <c r="C51" s="232">
        <v>1400.92</v>
      </c>
      <c r="D51" s="230"/>
      <c r="E51" s="238" t="inlineStr">
        <is>
          <t xml:space="preserve">Vrijwilligersbijdrage </t>
        </is>
      </c>
      <c r="F51" s="236">
        <v>1218</v>
      </c>
      <c r="G51" s="247"/>
      <c r="H51" s="139"/>
    </row>
    <row r="52" spans="2:8" x14ac:dyDescent="0.35">
      <c r="B52" s="248" t="inlineStr">
        <is>
          <t>(na verrekening teruggave %)</t>
        </is>
      </c>
      <c r="C52" s="232"/>
      <c r="D52" s="230"/>
      <c r="E52" s="229" t="inlineStr">
        <is>
          <t>NBB (2de deel eindafrekening)</t>
        </is>
      </c>
      <c r="F52" s="236">
        <v>1664.1</v>
      </c>
      <c r="G52" s="247"/>
      <c r="H52" s="140"/>
    </row>
    <row r="53" spans="2:8" x14ac:dyDescent="0.35">
      <c r="B53" s="248"/>
      <c r="C53" s="232"/>
      <c r="D53" s="230"/>
      <c r="E53" s="229"/>
      <c r="F53" s="236"/>
      <c r="G53" s="247"/>
    </row>
    <row r="54" spans="2:8" x14ac:dyDescent="0.35">
      <c r="B54" s="250" t="inlineStr">
        <is>
          <t>Saldo</t>
        </is>
      </c>
      <c r="C54" s="240">
        <f>SUM(C42:C52)</f>
        <v>20014.61</v>
      </c>
      <c r="D54" s="241"/>
      <c r="E54" s="239"/>
      <c r="F54" s="234">
        <f>SUM(F42:F52)</f>
        <v>20014.61</v>
      </c>
      <c r="G54" s="247"/>
      <c r="H54" s="69"/>
    </row>
    <row r="55" spans="2:8" x14ac:dyDescent="0.35">
      <c r="B55" s="248"/>
      <c r="C55" s="229"/>
      <c r="D55" s="230"/>
      <c r="E55" s="229"/>
      <c r="F55" s="229"/>
      <c r="G55" s="247"/>
    </row>
    <row r="56" spans="2:8" ht="15" thickBot="1" x14ac:dyDescent="0.4">
      <c r="B56" s="251"/>
      <c r="C56" s="252"/>
      <c r="D56" s="253"/>
      <c r="E56" s="252"/>
      <c r="F56" s="252"/>
      <c r="G56" s="254"/>
    </row>
    <row r="63" spans="2:8" s="134" customFormat="1" x14ac:dyDescent="0.35">
      <c r="D63" s="218"/>
    </row>
    <row r="64" spans="2:8" s="134" customFormat="1" x14ac:dyDescent="0.35">
      <c r="D64" s="218"/>
    </row>
    <row r="66" spans="2:17" x14ac:dyDescent="0.35">
      <c r="H66" s="69"/>
    </row>
    <row r="67" spans="2:17" x14ac:dyDescent="0.35">
      <c r="B67" s="74"/>
    </row>
    <row r="69" spans="2:17" x14ac:dyDescent="0.35">
      <c r="B69" s="67"/>
      <c r="D69" s="219"/>
      <c r="E69" s="67"/>
      <c r="F69" s="17"/>
    </row>
    <row r="70" spans="2:17" x14ac:dyDescent="0.35">
      <c r="D70" s="219"/>
      <c r="F70" s="17"/>
      <c r="O70" s="2"/>
    </row>
    <row r="71" spans="2:17" x14ac:dyDescent="0.35">
      <c r="D71" s="219"/>
      <c r="F71" s="17"/>
      <c r="Q71" s="17"/>
    </row>
    <row r="72" spans="2:17" x14ac:dyDescent="0.35">
      <c r="D72" s="219"/>
      <c r="F72" s="17"/>
      <c r="Q72" s="17"/>
    </row>
    <row r="73" spans="2:17" x14ac:dyDescent="0.35">
      <c r="D73" s="219"/>
      <c r="F73" s="17"/>
      <c r="K73" s="17"/>
      <c r="Q73" s="17"/>
    </row>
    <row r="74" spans="2:17" x14ac:dyDescent="0.35">
      <c r="D74" s="219"/>
      <c r="F74" s="17"/>
    </row>
    <row r="76" spans="2:17" x14ac:dyDescent="0.35">
      <c r="B76" s="67"/>
      <c r="D76" s="219"/>
      <c r="E76" s="17"/>
      <c r="F76" s="17"/>
      <c r="G76" s="17"/>
      <c r="H76" s="69"/>
    </row>
    <row r="77" spans="2:17" x14ac:dyDescent="0.35">
      <c r="D77" s="219"/>
      <c r="E77" s="17"/>
      <c r="F77" s="17"/>
      <c r="G77" s="17"/>
      <c r="H77" s="69"/>
    </row>
    <row r="78" spans="2:17" x14ac:dyDescent="0.35">
      <c r="D78" s="219"/>
      <c r="G78" s="17"/>
      <c r="J78" s="17"/>
      <c r="M78" s="17"/>
    </row>
    <row r="79" spans="2:17" ht="0.5" customHeight="1" x14ac:dyDescent="0.35">
      <c r="D79" s="219"/>
      <c r="G79" s="17"/>
      <c r="J79" s="17"/>
      <c r="M79" s="17"/>
    </row>
    <row r="80" spans="2:17" hidden="1" x14ac:dyDescent="0.35">
      <c r="D80" s="219"/>
      <c r="G80" s="17"/>
      <c r="J80" s="17"/>
      <c r="M80" s="17"/>
    </row>
    <row r="81" spans="2:14" hidden="1" x14ac:dyDescent="0.35">
      <c r="D81" s="219"/>
      <c r="G81" s="17"/>
      <c r="J81" s="17"/>
      <c r="M81" s="17"/>
    </row>
    <row r="82" spans="2:14" x14ac:dyDescent="0.35">
      <c r="D82" s="219"/>
      <c r="G82" s="17"/>
      <c r="J82" s="17"/>
      <c r="M82" s="17"/>
    </row>
    <row r="83" spans="2:14" x14ac:dyDescent="0.35">
      <c r="D83" s="219"/>
      <c r="G83" s="17"/>
      <c r="J83" s="17"/>
      <c r="M83" s="17"/>
      <c r="N83" s="70"/>
    </row>
    <row r="84" spans="2:14" s="70" customFormat="1" x14ac:dyDescent="0.35">
      <c r="B84"/>
      <c r="C84"/>
      <c r="D84" s="219"/>
      <c r="E84"/>
      <c r="F84"/>
      <c r="G84" s="17"/>
      <c r="H84"/>
      <c r="I84"/>
      <c r="J84" s="17"/>
      <c r="K84"/>
      <c r="L84"/>
      <c r="M84" s="17"/>
    </row>
    <row r="85" spans="2:14" s="70" customFormat="1" x14ac:dyDescent="0.35">
      <c r="B85"/>
      <c r="C85"/>
      <c r="D85" s="219"/>
      <c r="E85"/>
      <c r="F85"/>
      <c r="G85" s="17"/>
      <c r="H85"/>
      <c r="I85"/>
      <c r="J85" s="17"/>
      <c r="K85"/>
      <c r="L85"/>
      <c r="M85" s="17"/>
    </row>
    <row r="86" spans="2:14" x14ac:dyDescent="0.35">
      <c r="D86" s="219"/>
      <c r="G86" s="17"/>
      <c r="J86" s="17"/>
      <c r="M86" s="17"/>
    </row>
    <row r="87" spans="2:14" x14ac:dyDescent="0.35">
      <c r="D87" s="219"/>
      <c r="G87" s="17"/>
      <c r="J87" s="17"/>
      <c r="M87" s="17"/>
    </row>
    <row r="88" spans="2:14" x14ac:dyDescent="0.35">
      <c r="D88" s="219"/>
      <c r="G88" s="17"/>
      <c r="J88" s="17"/>
      <c r="M88" s="17"/>
    </row>
    <row r="89" spans="2:14" x14ac:dyDescent="0.35">
      <c r="D89" s="219"/>
      <c r="G89" s="17"/>
      <c r="J89" s="17"/>
      <c r="M89" s="17"/>
    </row>
    <row r="90" spans="2:14" x14ac:dyDescent="0.35">
      <c r="D90" s="219"/>
      <c r="G90" s="17"/>
      <c r="J90" s="17"/>
      <c r="M90" s="17"/>
    </row>
    <row r="91" spans="2:14" x14ac:dyDescent="0.35">
      <c r="D91" s="219"/>
      <c r="G91" s="17"/>
      <c r="J91" s="17"/>
      <c r="M91" s="17"/>
    </row>
    <row r="92" spans="2:14" x14ac:dyDescent="0.35">
      <c r="D92" s="219"/>
      <c r="G92" s="17"/>
      <c r="J92" s="17"/>
      <c r="M92" s="17"/>
    </row>
    <row r="93" spans="2:14" x14ac:dyDescent="0.35">
      <c r="D93" s="219"/>
      <c r="G93" s="17"/>
      <c r="J93" s="17"/>
      <c r="M93" s="17"/>
    </row>
    <row r="94" spans="2:14" x14ac:dyDescent="0.35">
      <c r="D94" s="219"/>
      <c r="G94" s="17"/>
      <c r="J94" s="17"/>
      <c r="M94" s="17"/>
    </row>
    <row r="96" spans="2:14" x14ac:dyDescent="0.35">
      <c r="B96" s="6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24427-F0FB-42E1-9661-3872632C52B8}">
  <dimension ref="A1:X85"/>
  <sheetViews>
    <sheetView tabSelected="1" topLeftCell="A23" zoomScale="65" workbookViewId="0">
      <selection activeCell="A3" sqref="A3:B54"/>
    </sheetView>
  </sheetViews>
  <sheetFormatPr defaultRowHeight="14.5" x14ac:dyDescent="0.35"/>
  <cols>
    <col min="1" max="1" width="73.26953125" bestFit="1" customWidth="1"/>
    <col min="2" max="2" width="33.1796875" style="108" customWidth="1"/>
    <col min="3" max="3" width="15.08984375" customWidth="1"/>
    <col min="4" max="5" width="10.26953125" customWidth="1"/>
    <col min="6" max="6" width="11.90625" customWidth="1"/>
    <col min="8" max="8" width="19.54296875" customWidth="1"/>
    <col min="9" max="10" width="17.453125" customWidth="1"/>
    <col min="21" max="21" width="12.453125" customWidth="1"/>
    <col min="22" max="22" width="10.81640625" customWidth="1"/>
  </cols>
  <sheetData>
    <row r="1" spans="1:3" ht="23.5" x14ac:dyDescent="0.55000000000000004">
      <c r="A1" s="6" t="inlineStr">
        <is>
          <t>BEGROTING 2021-2022</t>
        </is>
      </c>
    </row>
    <row r="3" spans="1:3" ht="15.5" x14ac:dyDescent="0.35">
      <c r="A3" s="12" t="inlineStr">
        <is>
          <t>Inkomsten</t>
        </is>
      </c>
    </row>
    <row r="4" spans="1:3" x14ac:dyDescent="0.35">
      <c r="A4" s="95" t="inlineStr">
        <is>
          <t>Contributie</t>
        </is>
      </c>
      <c r="B4" s="172">
        <f>'3. Teamindeling vs CB &amp; NBB'!F25</f>
        <v>29429.991722222228</v>
      </c>
      <c r="C4" t="inlineStr">
        <is>
          <t>Berekening o.b.v. overzicht Dorien zie tabblad 3 en korting van 10% op instromers</t>
        </is>
      </c>
    </row>
    <row r="5" spans="1:3" x14ac:dyDescent="0.35">
      <c r="A5" t="inlineStr">
        <is>
          <t>Nieuwe leden*</t>
        </is>
      </c>
      <c r="B5" s="172">
        <f>(232*10)*0.7</f>
        <v>1624</v>
      </c>
      <c r="C5" s="123" t="inlineStr">
        <is>
          <t>10 nieuwe leden jeugd! 70% contributie berekend (232 contributiebedrag gemiddelde)</t>
        </is>
      </c>
    </row>
    <row r="6" spans="1:3" x14ac:dyDescent="0.35">
      <c r="A6" t="inlineStr">
        <is>
          <t>Subsidie</t>
        </is>
      </c>
      <c r="B6" s="173">
        <v>2425</v>
      </c>
    </row>
    <row r="7" spans="1:3" x14ac:dyDescent="0.35">
      <c r="A7" t="inlineStr">
        <is>
          <t>Rabo Club actie*</t>
        </is>
      </c>
      <c r="B7" s="173">
        <v>500</v>
      </c>
    </row>
    <row r="8" spans="1:3" x14ac:dyDescent="0.35">
      <c r="A8" t="inlineStr">
        <is>
          <t>Sponsoring *</t>
        </is>
      </c>
      <c r="B8" s="173">
        <v>2850</v>
      </c>
    </row>
    <row r="9" spans="1:3" x14ac:dyDescent="0.35">
      <c r="A9" s="14" t="inlineStr">
        <is>
          <t>*schatting</t>
        </is>
      </c>
      <c r="B9" s="173"/>
    </row>
    <row r="10" spans="1:3" x14ac:dyDescent="0.35">
      <c r="A10" s="14"/>
      <c r="B10" s="173"/>
    </row>
    <row r="11" spans="1:3" s="37" customFormat="1" x14ac:dyDescent="0.35">
      <c r="A11" s="36" t="inlineStr">
        <is>
          <t>Totaal inkomsten</t>
        </is>
      </c>
      <c r="B11" s="174">
        <f>SUM(B4:B10)</f>
        <v>36828.991722222228</v>
      </c>
    </row>
    <row r="12" spans="1:3" x14ac:dyDescent="0.35">
      <c r="A12" s="2"/>
      <c r="B12" s="109"/>
    </row>
    <row r="13" spans="1:3" x14ac:dyDescent="0.35">
      <c r="A13" s="2" t="inlineStr">
        <is>
          <t>Uitgaven</t>
        </is>
      </c>
      <c r="B13" s="109"/>
    </row>
    <row r="14" spans="1:3" x14ac:dyDescent="0.35">
      <c r="A14" t="inlineStr">
        <is>
          <t>Huur sporthal trainingen</t>
        </is>
      </c>
      <c r="B14" s="25">
        <v>15750</v>
      </c>
      <c r="C14" t="inlineStr">
        <is>
          <t>15 teams X 1,5 uur training  X 17,50 per uur X 40 weken (in praktijk veelal 39 weken)</t>
        </is>
      </c>
    </row>
    <row r="15" spans="1:3" x14ac:dyDescent="0.35">
      <c r="A15" t="inlineStr">
        <is>
          <t>Huur sporthal wedstrijden (13 teams geiddeld 10 weken )</t>
        </is>
      </c>
      <c r="B15" s="173">
        <f>13*472</f>
        <v>6136</v>
      </c>
    </row>
    <row r="16" spans="1:3" x14ac:dyDescent="0.35">
      <c r="A16" s="95" t="inlineStr">
        <is>
          <t>Kosten nieuwe leden voor NBB (10 leden x 40 euro NBB kosten)</t>
        </is>
      </c>
      <c r="B16" s="173">
        <v>400</v>
      </c>
    </row>
    <row r="17" spans="1:3" x14ac:dyDescent="0.35">
      <c r="A17" t="inlineStr">
        <is>
          <t>NBB lidmaatschap/ verzekering/ inschrijfkosten</t>
        </is>
      </c>
      <c r="B17" s="173">
        <f>'3. Teamindeling vs CB &amp; NBB'!L30</f>
        <v>7682.1399999999976</v>
      </c>
      <c r="C17" t="inlineStr">
        <is>
          <t>Berekening zie tabblad 3 (incl. Kosten voor ondersteuningsfuncties)</t>
        </is>
      </c>
    </row>
    <row r="18" spans="1:3" x14ac:dyDescent="0.35">
      <c r="A18" t="inlineStr">
        <is>
          <t>NBB boetes (schatting o.b.v voorgaande jaren)</t>
        </is>
      </c>
      <c r="B18" s="173">
        <v>125</v>
      </c>
    </row>
    <row r="19" spans="1:3" x14ac:dyDescent="0.35">
      <c r="B19" s="173"/>
    </row>
    <row r="20" spans="1:3" x14ac:dyDescent="0.35">
      <c r="A20" t="inlineStr">
        <is>
          <t xml:space="preserve">Vergoeding trainers (15 tms 1 x train. 1 x coach nieuwe opzet) </t>
        </is>
      </c>
      <c r="B20" s="175">
        <v>2050</v>
      </c>
      <c r="C20" t="inlineStr">
        <is>
          <t>Zie berekening tabblad 4. (uitgaande van 1 trainer en 1 coach per team)</t>
        </is>
      </c>
    </row>
    <row r="21" spans="1:3" x14ac:dyDescent="0.35">
      <c r="A21" t="inlineStr">
        <is>
          <t>Schatting reiskosten (trainers / kader)</t>
        </is>
      </c>
      <c r="B21" s="173">
        <v>250</v>
      </c>
    </row>
    <row r="22" spans="1:3" x14ac:dyDescent="0.35">
      <c r="A22" t="inlineStr">
        <is>
          <t>Materialen o.a. basketballen e.d.</t>
        </is>
      </c>
      <c r="B22" s="172">
        <v>400</v>
      </c>
    </row>
    <row r="23" spans="1:3" x14ac:dyDescent="0.35">
      <c r="B23" s="173"/>
    </row>
    <row r="24" spans="1:3" x14ac:dyDescent="0.35">
      <c r="A24" s="15" t="inlineStr">
        <is>
          <t>Opleidingskosten</t>
        </is>
      </c>
      <c r="B24" s="176"/>
    </row>
    <row r="25" spans="1:3" x14ac:dyDescent="0.35">
      <c r="A25" t="inlineStr">
        <is>
          <t>BT2 (275,- volgens internet keuze voor 2 per jaar)</t>
        </is>
      </c>
      <c r="B25" s="173">
        <v>550</v>
      </c>
    </row>
    <row r="26" spans="1:3" x14ac:dyDescent="0.35">
      <c r="A26" t="inlineStr">
        <is>
          <t>BS3 (150 per deelnemer)</t>
        </is>
      </c>
      <c r="B26" s="25">
        <v>150</v>
      </c>
    </row>
    <row r="27" spans="1:3" x14ac:dyDescent="0.35">
      <c r="A27" t="inlineStr">
        <is>
          <t>Cursus Overig (bv. VCP) n.n.t.b.</t>
        </is>
      </c>
      <c r="B27" s="25">
        <v>0</v>
      </c>
    </row>
    <row r="28" spans="1:3" x14ac:dyDescent="0.35">
      <c r="A28" t="inlineStr">
        <is>
          <t>Cursussen en clinics (presentje kosten ong. 45 euro)</t>
        </is>
      </c>
      <c r="B28" s="25">
        <v>45</v>
      </c>
    </row>
    <row r="29" spans="1:3" x14ac:dyDescent="0.35">
      <c r="B29" s="25"/>
    </row>
    <row r="30" spans="1:3" x14ac:dyDescent="0.35">
      <c r="A30" s="15" t="inlineStr">
        <is>
          <t>Diverse kosten</t>
        </is>
      </c>
      <c r="B30" s="173"/>
    </row>
    <row r="31" spans="1:3" x14ac:dyDescent="0.35">
      <c r="A31" t="inlineStr">
        <is>
          <t>Hosting website</t>
        </is>
      </c>
      <c r="B31" s="25">
        <v>70</v>
      </c>
    </row>
    <row r="32" spans="1:3" x14ac:dyDescent="0.35">
      <c r="A32" t="inlineStr">
        <is>
          <t>Bankkosten (€ 11,60 * 12 mnd)</t>
        </is>
      </c>
      <c r="B32" s="25">
        <f>11.6*12</f>
        <v>139.19999999999999</v>
      </c>
    </row>
    <row r="33" spans="1:2" x14ac:dyDescent="0.35">
      <c r="A33" t="inlineStr">
        <is>
          <t>Vergaderkosten (jaarvergadering en ?)</t>
        </is>
      </c>
      <c r="B33" s="25">
        <v>250</v>
      </c>
    </row>
    <row r="34" spans="1:2" x14ac:dyDescent="0.35">
      <c r="A34" t="inlineStr">
        <is>
          <t>Sportlink jaarlijkse gebruikskosten vaste kosten + kosten per lid (zit in NBB)</t>
        </is>
      </c>
      <c r="B34" s="25">
        <v>128</v>
      </c>
    </row>
    <row r="35" spans="1:2" x14ac:dyDescent="0.35">
      <c r="A35" t="inlineStr">
        <is>
          <t>Social media acties/kaarten e.d.</t>
        </is>
      </c>
      <c r="B35" s="25">
        <v>100</v>
      </c>
    </row>
    <row r="36" spans="1:2" x14ac:dyDescent="0.35">
      <c r="A36" t="inlineStr">
        <is>
          <t>Bedankjes e.d.</t>
        </is>
      </c>
      <c r="B36" s="173">
        <v>150</v>
      </c>
    </row>
    <row r="37" spans="1:2" x14ac:dyDescent="0.35">
      <c r="B37" s="173"/>
    </row>
    <row r="38" spans="1:2" x14ac:dyDescent="0.35">
      <c r="A38" s="15" t="inlineStr">
        <is>
          <t>Toernooien &amp; evenementen</t>
        </is>
      </c>
      <c r="B38" s="25"/>
    </row>
    <row r="39" spans="1:2" x14ac:dyDescent="0.35">
      <c r="A39" t="inlineStr">
        <is>
          <t>Nacht Lay-up toernooi + Feest Mei (wordt uit reservering voorgaande jaren bekostigd)</t>
        </is>
      </c>
      <c r="B39" s="25">
        <v>0</v>
      </c>
    </row>
    <row r="40" spans="1:2" x14ac:dyDescent="0.35">
      <c r="A40" t="inlineStr">
        <is>
          <t xml:space="preserve">Oefenwedstrijddag 15 januari </t>
        </is>
      </c>
      <c r="B40" s="173">
        <v>300</v>
      </c>
    </row>
    <row r="41" spans="1:2" x14ac:dyDescent="0.35">
      <c r="A41" t="inlineStr">
        <is>
          <t>Kick-Off toernooi 11 september</t>
        </is>
      </c>
      <c r="B41" s="25">
        <v>300</v>
      </c>
    </row>
    <row r="42" spans="1:2" x14ac:dyDescent="0.35">
      <c r="A42" t="inlineStr">
        <is>
          <t>Invitatie toernooien (circa € 40 per team, 5 teams doen mee)</t>
        </is>
      </c>
      <c r="B42" s="25">
        <v>200</v>
      </c>
    </row>
    <row r="43" spans="1:2" x14ac:dyDescent="0.35">
      <c r="B43" s="25"/>
    </row>
    <row r="44" spans="1:2" x14ac:dyDescent="0.35">
      <c r="A44" s="15" t="inlineStr">
        <is>
          <t>Sponsor kosten</t>
        </is>
      </c>
      <c r="B44" s="25"/>
    </row>
    <row r="45" spans="1:2" x14ac:dyDescent="0.35">
      <c r="A45" t="inlineStr">
        <is>
          <t>Logo bordjes (2st. 90 x 60 = € 14 ex btw  2st 60X60= € 12 ex btw)</t>
        </is>
      </c>
      <c r="B45" s="25">
        <f>52*1.21</f>
        <v>62.92</v>
      </c>
    </row>
    <row r="46" spans="1:2" x14ac:dyDescent="0.35">
      <c r="A46" s="95" t="inlineStr">
        <is>
          <t>Bidons &amp; Bidon krat (2 teams € 80 euro per set)</t>
        </is>
      </c>
      <c r="B46" s="177">
        <v>160</v>
      </c>
    </row>
    <row r="47" spans="1:2" x14ac:dyDescent="0.35">
      <c r="A47" t="inlineStr">
        <is>
          <t>Shirts (5 teams € 300 per team)</t>
        </is>
      </c>
      <c r="B47" s="25">
        <v>1500</v>
      </c>
    </row>
    <row r="48" spans="1:2" x14ac:dyDescent="0.35">
      <c r="A48" t="inlineStr">
        <is>
          <t>Inloopshirts (3 teams € 5,50 per stuk)</t>
        </is>
      </c>
      <c r="B48" s="25">
        <v>198</v>
      </c>
    </row>
    <row r="49" spans="1:22" x14ac:dyDescent="0.35">
      <c r="A49" t="inlineStr">
        <is>
          <t>Scheidsrechtershirts (25 shirts € 8,04 ex BTW)</t>
        </is>
      </c>
      <c r="B49" s="173">
        <v>243.21</v>
      </c>
    </row>
    <row r="50" spans="1:22" x14ac:dyDescent="0.35">
      <c r="A50" t="inlineStr">
        <is>
          <t>bedankje sponsoren</t>
        </is>
      </c>
      <c r="B50" s="173">
        <v>100</v>
      </c>
    </row>
    <row r="51" spans="1:22" x14ac:dyDescent="0.35">
      <c r="B51" s="173"/>
    </row>
    <row r="52" spans="1:22" s="37" customFormat="1" x14ac:dyDescent="0.35">
      <c r="A52" s="36" t="inlineStr">
        <is>
          <t>Totaal kosten</t>
        </is>
      </c>
      <c r="B52" s="174">
        <f>SUM(B14:B51)</f>
        <v>37439.469999999994</v>
      </c>
    </row>
    <row r="53" spans="1:22" s="18" customFormat="1" x14ac:dyDescent="0.35">
      <c r="A53"/>
      <c r="B53" s="17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1:22" s="39" customFormat="1" ht="17.5" customHeight="1" x14ac:dyDescent="0.35">
      <c r="A54" s="38" t="inlineStr">
        <is>
          <t>Resutlaat</t>
        </is>
      </c>
      <c r="B54" s="178">
        <f>B11-B52</f>
        <v>-610.47827777776547</v>
      </c>
    </row>
    <row r="55" spans="1:22" s="18" customFormat="1" x14ac:dyDescent="0.35">
      <c r="A55"/>
      <c r="B55" s="108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1:22" x14ac:dyDescent="0.35">
      <c r="A56" s="179" t="inlineStr">
        <is>
          <t xml:space="preserve">Reserveringen </t>
        </is>
      </c>
      <c r="B56" s="110"/>
    </row>
    <row r="57" spans="1:22" s="15" customFormat="1" x14ac:dyDescent="0.35">
      <c r="A57" s="15" t="inlineStr">
        <is>
          <t>Feest</t>
        </is>
      </c>
      <c r="B57" s="167">
        <v>3750</v>
      </c>
      <c r="F57" s="168"/>
    </row>
    <row r="58" spans="1:22" s="15" customFormat="1" x14ac:dyDescent="0.35">
      <c r="A58" s="15" t="inlineStr">
        <is>
          <t xml:space="preserve">Tenue's </t>
        </is>
      </c>
      <c r="B58" s="167">
        <v>500</v>
      </c>
      <c r="D58" s="169"/>
      <c r="F58" s="168"/>
    </row>
    <row r="59" spans="1:22" s="15" customFormat="1" x14ac:dyDescent="0.35">
      <c r="A59" s="15" t="inlineStr">
        <is>
          <t>Tablets</t>
        </is>
      </c>
      <c r="B59" s="167">
        <v>575</v>
      </c>
      <c r="F59" s="168"/>
    </row>
    <row r="60" spans="1:22" x14ac:dyDescent="0.35">
      <c r="A60" s="20"/>
      <c r="B60" s="111"/>
      <c r="C60" s="22"/>
      <c r="D60" s="20"/>
      <c r="E60" s="20"/>
      <c r="F60" s="20"/>
      <c r="G60" s="20"/>
      <c r="H60" s="20"/>
      <c r="I60" s="20"/>
      <c r="J60" s="20"/>
      <c r="K60" s="22"/>
      <c r="L60" s="20"/>
      <c r="M60" s="20"/>
      <c r="N60" s="23"/>
      <c r="O60" s="20"/>
      <c r="T60" s="24"/>
      <c r="U60" s="24"/>
      <c r="V60" s="22"/>
    </row>
    <row r="61" spans="1:22" x14ac:dyDescent="0.35">
      <c r="A61" s="20"/>
      <c r="B61" s="111"/>
      <c r="C61" s="22"/>
      <c r="D61" s="20"/>
      <c r="E61" s="20"/>
      <c r="F61" s="20"/>
      <c r="G61" s="20"/>
      <c r="H61" s="20"/>
      <c r="I61" s="20"/>
      <c r="J61" s="20"/>
      <c r="K61" s="22"/>
      <c r="L61" s="20"/>
      <c r="M61" s="20"/>
      <c r="N61" s="8"/>
      <c r="O61" s="20"/>
      <c r="T61" s="24"/>
      <c r="U61" s="24"/>
      <c r="V61" s="22"/>
    </row>
    <row r="62" spans="1:22" x14ac:dyDescent="0.35">
      <c r="A62" s="20"/>
      <c r="B62" s="111"/>
      <c r="C62" s="22"/>
      <c r="D62" s="20"/>
      <c r="E62" s="20"/>
      <c r="F62" s="20"/>
      <c r="G62" s="20"/>
      <c r="H62" s="20"/>
      <c r="I62" s="20"/>
      <c r="J62" s="26"/>
      <c r="K62" s="22"/>
      <c r="L62" s="20"/>
      <c r="M62" s="20"/>
      <c r="N62" s="8"/>
      <c r="T62" s="24"/>
      <c r="U62" s="24"/>
      <c r="V62" s="22"/>
    </row>
    <row r="63" spans="1:22" x14ac:dyDescent="0.35">
      <c r="A63" s="20"/>
      <c r="B63" s="111"/>
      <c r="C63" s="22"/>
      <c r="D63" s="20"/>
      <c r="E63" s="20"/>
      <c r="F63" s="20"/>
      <c r="G63" s="20"/>
      <c r="H63" s="20"/>
      <c r="I63" s="20"/>
      <c r="J63" s="20"/>
      <c r="K63" s="22"/>
      <c r="L63" s="20"/>
      <c r="M63" s="20"/>
      <c r="N63" s="8"/>
      <c r="T63" s="24"/>
      <c r="U63" s="24"/>
      <c r="V63" s="22"/>
    </row>
    <row r="64" spans="1:22" x14ac:dyDescent="0.35">
      <c r="A64" s="20"/>
      <c r="B64" s="111"/>
      <c r="C64" s="27"/>
      <c r="D64" s="27"/>
      <c r="E64" s="20"/>
      <c r="F64" s="20"/>
      <c r="G64" s="20"/>
      <c r="H64" s="20"/>
      <c r="I64" s="20"/>
      <c r="J64" s="20"/>
      <c r="K64" s="22"/>
      <c r="L64" s="20"/>
      <c r="M64" s="20"/>
      <c r="N64" s="8"/>
      <c r="O64" s="28"/>
      <c r="T64" s="24"/>
      <c r="U64" s="24"/>
      <c r="V64" s="22"/>
    </row>
    <row r="65" spans="1:24" x14ac:dyDescent="0.35">
      <c r="A65" s="20"/>
      <c r="B65" s="111"/>
      <c r="C65" s="22"/>
      <c r="D65" s="20"/>
      <c r="E65" s="20"/>
      <c r="F65" s="20"/>
      <c r="G65" s="20"/>
      <c r="H65" s="20"/>
      <c r="I65" s="20"/>
      <c r="J65" s="20"/>
      <c r="K65" s="22"/>
      <c r="L65" s="20"/>
      <c r="M65" s="20"/>
      <c r="N65" s="8"/>
      <c r="T65" s="24"/>
      <c r="U65" s="24"/>
      <c r="V65" s="22"/>
    </row>
    <row r="66" spans="1:24" x14ac:dyDescent="0.35">
      <c r="A66" s="20"/>
      <c r="B66" s="112"/>
      <c r="C66" s="20"/>
      <c r="D66" s="20"/>
      <c r="E66" s="20"/>
      <c r="F66" s="20"/>
      <c r="G66" s="20"/>
      <c r="H66" s="25"/>
      <c r="I66" s="20"/>
      <c r="J66" s="20"/>
      <c r="K66" s="20"/>
      <c r="L66" s="20"/>
      <c r="M66" s="20"/>
      <c r="N66" s="20"/>
      <c r="O66" s="20"/>
      <c r="T66" s="24"/>
      <c r="U66" s="24"/>
      <c r="V66" s="22"/>
    </row>
    <row r="67" spans="1:24" x14ac:dyDescent="0.35">
      <c r="H67" s="25"/>
      <c r="M67" s="20"/>
      <c r="S67">
        <v>8</v>
      </c>
      <c r="T67" s="24" t="inlineStr">
        <is>
          <t>VSE1</t>
        </is>
      </c>
      <c r="U67" s="24">
        <v>10</v>
      </c>
      <c r="V67" s="24">
        <v>321.82</v>
      </c>
      <c r="W67">
        <f t="shared" ref="W67:W74" si="0">U67*V67</f>
        <v>3218.2</v>
      </c>
      <c r="X67">
        <f t="shared" ref="X67:X74" si="1">(17.5 *1.5)*40</f>
        <v>1050</v>
      </c>
    </row>
    <row r="68" spans="1:24" x14ac:dyDescent="0.35">
      <c r="A68" s="2"/>
      <c r="B68" s="109"/>
      <c r="C68" s="29"/>
      <c r="D68" s="29"/>
      <c r="E68" s="29"/>
      <c r="S68">
        <v>9</v>
      </c>
      <c r="T68" s="24" t="inlineStr">
        <is>
          <t>M16</t>
        </is>
      </c>
      <c r="U68" s="24">
        <v>8</v>
      </c>
      <c r="V68" s="22">
        <v>246.92</v>
      </c>
      <c r="W68">
        <f t="shared" si="0"/>
        <v>1975.36</v>
      </c>
      <c r="X68">
        <f t="shared" si="1"/>
        <v>1050</v>
      </c>
    </row>
    <row r="69" spans="1:24" x14ac:dyDescent="0.35">
      <c r="C69" s="29"/>
      <c r="D69" s="29"/>
      <c r="E69" s="29"/>
      <c r="S69">
        <v>10</v>
      </c>
      <c r="T69" s="24" t="inlineStr">
        <is>
          <t>M18</t>
        </is>
      </c>
      <c r="U69" s="24">
        <v>8</v>
      </c>
      <c r="V69" s="22">
        <v>246.92</v>
      </c>
      <c r="W69">
        <f t="shared" si="0"/>
        <v>1975.36</v>
      </c>
      <c r="X69">
        <f t="shared" si="1"/>
        <v>1050</v>
      </c>
    </row>
    <row r="70" spans="1:24" x14ac:dyDescent="0.35">
      <c r="C70" s="29"/>
      <c r="D70" s="29"/>
      <c r="E70" s="29"/>
      <c r="S70">
        <v>11</v>
      </c>
      <c r="T70" s="24" t="inlineStr">
        <is>
          <t>M20</t>
        </is>
      </c>
      <c r="U70" s="24">
        <v>8</v>
      </c>
      <c r="V70" s="22">
        <v>246.92</v>
      </c>
      <c r="W70">
        <f t="shared" si="0"/>
        <v>1975.36</v>
      </c>
      <c r="X70">
        <f t="shared" si="1"/>
        <v>1050</v>
      </c>
    </row>
    <row r="71" spans="1:24" x14ac:dyDescent="0.35">
      <c r="C71" s="29"/>
      <c r="D71" s="29"/>
      <c r="E71" s="29"/>
      <c r="S71">
        <v>12</v>
      </c>
      <c r="T71" s="24" t="inlineStr">
        <is>
          <t>M22</t>
        </is>
      </c>
      <c r="U71" s="24">
        <v>7</v>
      </c>
      <c r="V71" s="22">
        <v>281.37</v>
      </c>
      <c r="W71">
        <f t="shared" si="0"/>
        <v>1969.5900000000001</v>
      </c>
      <c r="X71">
        <f t="shared" si="1"/>
        <v>1050</v>
      </c>
    </row>
    <row r="72" spans="1:24" x14ac:dyDescent="0.35">
      <c r="A72" s="2"/>
      <c r="B72" s="109"/>
      <c r="C72" s="29"/>
      <c r="D72" s="29"/>
      <c r="E72" s="29"/>
      <c r="S72">
        <v>13</v>
      </c>
      <c r="T72" s="24" t="inlineStr">
        <is>
          <t>MSE</t>
        </is>
      </c>
      <c r="U72" s="24">
        <v>8</v>
      </c>
      <c r="V72" s="22">
        <v>281.37</v>
      </c>
      <c r="W72">
        <f t="shared" si="0"/>
        <v>2250.96</v>
      </c>
      <c r="X72">
        <f t="shared" si="1"/>
        <v>1050</v>
      </c>
    </row>
    <row r="73" spans="1:24" x14ac:dyDescent="0.35">
      <c r="S73">
        <v>14</v>
      </c>
      <c r="T73" s="24" t="inlineStr">
        <is>
          <t>MSE RE</t>
        </is>
      </c>
      <c r="U73" s="24">
        <v>10</v>
      </c>
      <c r="V73" s="22">
        <v>129.59</v>
      </c>
      <c r="W73">
        <f t="shared" si="0"/>
        <v>1295.9000000000001</v>
      </c>
      <c r="X73">
        <f t="shared" si="1"/>
        <v>1050</v>
      </c>
    </row>
    <row r="74" spans="1:24" x14ac:dyDescent="0.35">
      <c r="A74" s="2"/>
      <c r="S74">
        <v>15</v>
      </c>
      <c r="T74" s="24" t="inlineStr">
        <is>
          <t>VSE RE</t>
        </is>
      </c>
      <c r="U74" s="24">
        <v>10</v>
      </c>
      <c r="V74" s="22">
        <v>129.59</v>
      </c>
      <c r="W74">
        <f t="shared" si="0"/>
        <v>1295.9000000000001</v>
      </c>
      <c r="X74">
        <f t="shared" si="1"/>
        <v>1050</v>
      </c>
    </row>
    <row r="75" spans="1:24" x14ac:dyDescent="0.35">
      <c r="T75" s="24" t="inlineStr">
        <is>
          <t>Totaal aantal spelers</t>
        </is>
      </c>
      <c r="U75" s="24">
        <v>107</v>
      </c>
      <c r="V75" s="24"/>
      <c r="W75">
        <f>SUM(W60:W74)</f>
        <v>15956.629999999997</v>
      </c>
      <c r="X75">
        <f>SUM(X60:X74)</f>
        <v>8400</v>
      </c>
    </row>
    <row r="79" spans="1:24" x14ac:dyDescent="0.35">
      <c r="A79" s="2"/>
      <c r="B79" s="109"/>
    </row>
    <row r="81" spans="1:2" x14ac:dyDescent="0.35">
      <c r="A81" s="9"/>
      <c r="B81" s="113"/>
    </row>
    <row r="82" spans="1:2" x14ac:dyDescent="0.35">
      <c r="A82" s="30"/>
      <c r="B82" s="113"/>
    </row>
    <row r="83" spans="1:2" x14ac:dyDescent="0.35">
      <c r="A83" s="30"/>
      <c r="B83" s="113"/>
    </row>
    <row r="84" spans="1:2" x14ac:dyDescent="0.35">
      <c r="A84" s="9"/>
      <c r="B84" s="109"/>
    </row>
    <row r="85" spans="1:2" x14ac:dyDescent="0.35">
      <c r="B85" s="9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9E3C-5449-42E9-BE5E-4A35664EC385}">
  <dimension ref="A1:O34"/>
  <sheetViews>
    <sheetView workbookViewId="0">
      <selection activeCell="B15" sqref="B15"/>
    </sheetView>
  </sheetViews>
  <sheetFormatPr defaultRowHeight="14.5" x14ac:dyDescent="0.35"/>
  <cols>
    <col min="1" max="1" width="48.54296875" customWidth="1"/>
    <col min="2" max="2" width="16.36328125" customWidth="1"/>
    <col min="3" max="3" width="9.81640625" customWidth="1"/>
    <col min="4" max="4" width="9.54296875" customWidth="1"/>
    <col min="5" max="5" width="11.08984375" customWidth="1"/>
    <col min="6" max="6" width="9.08984375" customWidth="1"/>
    <col min="7" max="7" width="8.81640625" customWidth="1"/>
    <col min="8" max="8" width="11.453125" customWidth="1"/>
    <col min="9" max="9" width="9.26953125" customWidth="1"/>
    <col min="10" max="11" width="10.08984375" customWidth="1"/>
    <col min="12" max="12" width="19" style="134" customWidth="1"/>
  </cols>
  <sheetData>
    <row r="1" spans="1:15" ht="21" x14ac:dyDescent="0.5">
      <c r="A1" s="157" t="inlineStr">
        <is>
          <t>Contributie opbouw</t>
        </is>
      </c>
    </row>
    <row r="4" spans="1:15" x14ac:dyDescent="0.35">
      <c r="A4" s="2"/>
      <c r="B4" s="13"/>
      <c r="C4" s="226" t="inlineStr">
        <is>
          <t>Zaalhuur trainingen</t>
        </is>
      </c>
      <c r="D4" s="226"/>
      <c r="E4" s="29"/>
    </row>
    <row r="5" spans="1:15" s="8" customFormat="1" ht="56" customHeight="1" x14ac:dyDescent="0.35">
      <c r="A5" s="154" t="inlineStr">
        <is>
          <t>Doelgroepen</t>
        </is>
      </c>
      <c r="B5" s="153" t="inlineStr">
        <is>
          <t xml:space="preserve">Spelers
 p/team 
voor berekening </t>
        </is>
      </c>
      <c r="C5" s="154" t="inlineStr">
        <is>
          <t>Trainingen</t>
        </is>
      </c>
      <c r="D5" s="154" t="inlineStr">
        <is>
          <t>Wedstijd</t>
        </is>
      </c>
      <c r="E5" s="153" t="inlineStr">
        <is>
          <t>NBB kosten
 per lid</t>
        </is>
      </c>
      <c r="F5" s="153" t="inlineStr">
        <is>
          <t>Arbitrage-
kosten</t>
        </is>
      </c>
      <c r="G5" s="153" t="inlineStr">
        <is>
          <t>verze-
kering</t>
        </is>
      </c>
      <c r="H5" s="153" t="inlineStr">
        <is>
          <t>Inschrijfgeld per lid</t>
        </is>
      </c>
      <c r="I5" s="153" t="inlineStr">
        <is>
          <t>Extra kosten o.b.v. eerder afspraken</t>
        </is>
      </c>
      <c r="J5" s="153" t="inlineStr">
        <is>
          <t>Voorstel nieuwe contributie</t>
        </is>
      </c>
      <c r="K5" s="20"/>
      <c r="L5" s="155" t="inlineStr">
        <is>
          <t xml:space="preserve">Inschrijfgeld team 
verrekend over 9 teamspelers </t>
        </is>
      </c>
      <c r="M5" s="23"/>
      <c r="N5" s="156"/>
      <c r="O5" s="23"/>
    </row>
    <row r="6" spans="1:15" x14ac:dyDescent="0.35">
      <c r="A6" s="20"/>
      <c r="B6" s="21"/>
      <c r="C6" s="20"/>
      <c r="D6" s="20"/>
      <c r="E6" s="20"/>
      <c r="F6" s="20"/>
      <c r="G6" s="20"/>
      <c r="H6" s="20"/>
      <c r="I6" s="20"/>
      <c r="J6" s="20"/>
      <c r="K6" s="20"/>
      <c r="L6" s="135"/>
      <c r="M6" s="20"/>
      <c r="N6" s="20"/>
      <c r="O6" s="20"/>
    </row>
    <row r="7" spans="1:15" x14ac:dyDescent="0.35">
      <c r="A7" s="20" t="inlineStr">
        <is>
          <t>Niet spelend lid NBB = Staf /kader/ bestuur e.d.</t>
        </is>
      </c>
      <c r="B7" s="21"/>
      <c r="C7" s="22"/>
      <c r="D7" s="20"/>
      <c r="E7" s="20">
        <v>11.62</v>
      </c>
      <c r="F7" s="20"/>
      <c r="G7" s="20"/>
      <c r="H7" s="20"/>
      <c r="I7" s="20"/>
      <c r="J7" s="90">
        <f t="shared" ref="J7:J12" si="0">SUM(C7:I7)</f>
        <v>11.62</v>
      </c>
      <c r="K7" s="20"/>
      <c r="L7" s="135"/>
      <c r="M7" s="20" t="inlineStr">
        <is>
          <t xml:space="preserve">Niet spelende leden zijn leden die vanwege functie NBB-lid moeten zijn. Kosten voor BCO. </t>
        </is>
      </c>
      <c r="N7" s="41"/>
    </row>
    <row r="8" spans="1:15" x14ac:dyDescent="0.35">
      <c r="A8" s="20" t="inlineStr">
        <is>
          <r>
            <t>Recreanten NBB (Max 3 x spelen)</t>
          </r>
          <r>
            <rPr>
              <b/>
              <sz val="11"/>
              <color rgb="FF000000"/>
              <rFont val="Calibri"/>
              <family val="2"/>
              <scheme val="minor"/>
            </rPr>
            <t xml:space="preserve"> Bovenop contributie</t>
          </r>
        </is>
      </c>
      <c r="B8" s="161"/>
      <c r="C8" s="22"/>
      <c r="D8" s="20"/>
      <c r="E8" s="20">
        <v>23.69</v>
      </c>
      <c r="G8" s="20">
        <v>1.3</v>
      </c>
      <c r="H8" s="20"/>
      <c r="I8" s="20"/>
      <c r="J8" s="90">
        <f t="shared" si="0"/>
        <v>24.990000000000002</v>
      </c>
      <c r="K8" s="20"/>
      <c r="L8" s="135">
        <v>0</v>
      </c>
      <c r="M8" s="20"/>
      <c r="N8" s="8"/>
      <c r="O8" s="20"/>
    </row>
    <row r="9" spans="1:15" x14ac:dyDescent="0.35">
      <c r="A9" s="20"/>
      <c r="B9" s="161"/>
      <c r="C9" s="22"/>
      <c r="D9" s="4"/>
      <c r="E9" s="4"/>
      <c r="F9" s="20"/>
      <c r="G9" s="20"/>
      <c r="H9" s="20"/>
      <c r="I9" s="20"/>
      <c r="J9" s="22"/>
      <c r="K9" s="20"/>
      <c r="L9" s="136"/>
    </row>
    <row r="10" spans="1:15" s="185" customFormat="1" x14ac:dyDescent="0.35">
      <c r="A10" s="159" t="inlineStr">
        <is>
          <t>Jeugd Mini's (U8 en U10) Die wel wedstrijden spelen!</t>
        </is>
      </c>
      <c r="B10" s="181">
        <v>10</v>
      </c>
      <c r="C10" s="182">
        <f>B26/B10</f>
        <v>105</v>
      </c>
      <c r="D10" s="182">
        <f>472.5/B10</f>
        <v>47.25</v>
      </c>
      <c r="E10" s="159">
        <v>39.69</v>
      </c>
      <c r="F10" s="159"/>
      <c r="G10" s="159">
        <v>1.3</v>
      </c>
      <c r="H10" s="183">
        <f>L10/B10</f>
        <v>1.5</v>
      </c>
      <c r="I10" s="159"/>
      <c r="J10" s="160">
        <f>SUM(C10:I10)</f>
        <v>194.74</v>
      </c>
      <c r="K10" s="19"/>
      <c r="L10" s="184">
        <v>15</v>
      </c>
    </row>
    <row r="11" spans="1:15" s="2" customFormat="1" x14ac:dyDescent="0.35">
      <c r="A11" s="19" t="inlineStr">
        <is>
          <t>Jeugd 1 (U12)</t>
        </is>
      </c>
      <c r="B11" s="186">
        <v>9</v>
      </c>
      <c r="C11" s="90">
        <f>B26/B11</f>
        <v>116.66666666666667</v>
      </c>
      <c r="D11" s="90">
        <f>B33/B11</f>
        <v>52.5</v>
      </c>
      <c r="E11" s="19">
        <v>39.69</v>
      </c>
      <c r="G11" s="19">
        <v>1.3</v>
      </c>
      <c r="H11" s="91">
        <f>L11/B11</f>
        <v>1.6666666666666667</v>
      </c>
      <c r="I11" s="19"/>
      <c r="J11" s="92">
        <f>SUM(C11:I11)</f>
        <v>211.82333333333335</v>
      </c>
      <c r="K11" s="19"/>
      <c r="L11" s="187">
        <v>15</v>
      </c>
    </row>
    <row r="12" spans="1:15" s="2" customFormat="1" x14ac:dyDescent="0.35">
      <c r="A12" s="19" t="inlineStr">
        <is>
          <t>Jeugd 2 (U14 t/m U20)</t>
        </is>
      </c>
      <c r="B12" s="186">
        <v>9</v>
      </c>
      <c r="C12" s="90">
        <f>B26/B12</f>
        <v>116.66666666666667</v>
      </c>
      <c r="D12" s="90">
        <f>B33/B12</f>
        <v>52.5</v>
      </c>
      <c r="E12" s="19">
        <v>58.97</v>
      </c>
      <c r="F12" s="19"/>
      <c r="G12" s="19">
        <v>1.3</v>
      </c>
      <c r="H12" s="91">
        <f>L12/B12</f>
        <v>3.8888888888888888</v>
      </c>
      <c r="I12" s="19"/>
      <c r="J12" s="92">
        <f t="shared" si="0"/>
        <v>233.32555555555558</v>
      </c>
      <c r="K12" s="19"/>
      <c r="L12" s="187">
        <v>35</v>
      </c>
    </row>
    <row r="13" spans="1:15" s="2" customFormat="1" x14ac:dyDescent="0.35">
      <c r="A13" s="180" t="inlineStr">
        <is>
          <t>U 22 &amp; Senioren</t>
        </is>
      </c>
      <c r="B13" s="186">
        <v>9</v>
      </c>
      <c r="C13" s="93">
        <f>B26/B13</f>
        <v>116.66666666666667</v>
      </c>
      <c r="D13" s="90">
        <f>B33/B13</f>
        <v>52.5</v>
      </c>
      <c r="E13" s="93">
        <v>78.19</v>
      </c>
      <c r="F13" s="93"/>
      <c r="G13" s="19">
        <v>1.3</v>
      </c>
      <c r="H13" s="91">
        <f>L13/B13</f>
        <v>3.8888888888888888</v>
      </c>
      <c r="I13" s="2">
        <v>9</v>
      </c>
      <c r="J13" s="90">
        <f>SUM(C13:I13)</f>
        <v>261.54555555555555</v>
      </c>
      <c r="K13" s="19"/>
      <c r="L13" s="187">
        <v>35</v>
      </c>
      <c r="M13" s="188" t="inlineStr">
        <is>
          <t>50 voor senioren</t>
        </is>
      </c>
    </row>
    <row r="14" spans="1:15" s="2" customFormat="1" x14ac:dyDescent="0.35">
      <c r="A14" s="19" t="inlineStr">
        <is>
          <t>Eerste Klasse team</t>
        </is>
      </c>
      <c r="B14" s="186">
        <v>9</v>
      </c>
      <c r="C14" s="90">
        <f>B26/B14</f>
        <v>116.66666666666667</v>
      </c>
      <c r="D14" s="90">
        <f>B33/B14</f>
        <v>52.5</v>
      </c>
      <c r="E14" s="19">
        <v>78.19</v>
      </c>
      <c r="F14" s="180">
        <v>45</v>
      </c>
      <c r="G14" s="19">
        <v>1.3</v>
      </c>
      <c r="H14" s="91">
        <f>L14/B14</f>
        <v>8.3333333333333339</v>
      </c>
      <c r="I14" s="2">
        <v>9</v>
      </c>
      <c r="J14" s="90">
        <f>SUM(C14:I14)</f>
        <v>310.99</v>
      </c>
      <c r="K14" s="19"/>
      <c r="L14" s="187">
        <v>75</v>
      </c>
      <c r="M14" s="188"/>
    </row>
    <row r="15" spans="1:15" ht="58" x14ac:dyDescent="0.35">
      <c r="A15" s="19"/>
      <c r="B15" s="161"/>
      <c r="C15" s="22"/>
      <c r="D15" s="22"/>
      <c r="E15" s="20"/>
      <c r="F15" s="193" t="inlineStr">
        <is>
          <t>Input Eric
 o.b.v. eerdere jaren</t>
        </is>
      </c>
      <c r="G15" s="20"/>
      <c r="H15" s="128"/>
      <c r="I15" s="127"/>
      <c r="J15" s="90"/>
      <c r="K15" s="20"/>
      <c r="L15" s="137"/>
      <c r="M15" s="122"/>
    </row>
    <row r="16" spans="1:15" x14ac:dyDescent="0.35">
      <c r="A16" s="166" t="inlineStr">
        <is>
          <t>Aantal spelers per team i.o.m. TC op 9 voor contributie</t>
        </is>
      </c>
      <c r="C16" s="90"/>
      <c r="D16" s="90"/>
      <c r="E16" s="19"/>
      <c r="G16" s="19"/>
      <c r="H16" s="91"/>
      <c r="J16" s="90"/>
      <c r="K16" s="90"/>
      <c r="L16" s="138"/>
      <c r="M16" s="93"/>
    </row>
    <row r="17" spans="1:12" ht="29" x14ac:dyDescent="0.35">
      <c r="A17" s="165" t="inlineStr">
        <is>
          <t>Recreanten krijgen 32,5% korting
op reguliere tarief volgens leeftijdsklasse team</t>
        </is>
      </c>
      <c r="B17" s="20"/>
      <c r="C17" s="20"/>
      <c r="D17" s="26"/>
      <c r="E17" s="20"/>
      <c r="F17" s="20"/>
      <c r="G17" s="20"/>
      <c r="H17" s="25"/>
      <c r="I17" s="20"/>
      <c r="J17" s="22"/>
      <c r="K17" s="22"/>
      <c r="L17" s="135"/>
    </row>
    <row r="18" spans="1:12" x14ac:dyDescent="0.35">
      <c r="A18" s="165" t="inlineStr">
        <is>
          <t xml:space="preserve">NBB tarieven van 2021 verhoogd met indexcijfer 1,72 </t>
        </is>
      </c>
      <c r="B18" s="20"/>
      <c r="C18" s="20"/>
      <c r="D18" s="20"/>
      <c r="E18" s="20"/>
      <c r="F18" s="20"/>
      <c r="G18" s="20"/>
      <c r="H18" s="25"/>
      <c r="I18" s="20"/>
      <c r="J18" s="20"/>
      <c r="K18" s="20"/>
      <c r="L18" s="135"/>
    </row>
    <row r="19" spans="1:12" x14ac:dyDescent="0.35">
      <c r="A19" s="52"/>
      <c r="B19" s="21"/>
      <c r="C19" s="94"/>
      <c r="D19" s="20"/>
      <c r="E19" s="20"/>
      <c r="F19" s="20"/>
      <c r="G19" s="20"/>
      <c r="H19" s="25"/>
      <c r="I19" s="20"/>
      <c r="J19" s="20"/>
      <c r="K19" s="20"/>
      <c r="L19" s="135"/>
    </row>
    <row r="20" spans="1:12" ht="21" x14ac:dyDescent="0.5">
      <c r="A20" s="157" t="inlineStr">
        <is>
          <t>Zaalhuur</t>
        </is>
      </c>
      <c r="B20" s="21"/>
      <c r="C20" s="94"/>
      <c r="D20" s="20"/>
      <c r="E20" s="20"/>
      <c r="F20" s="20"/>
      <c r="G20" s="20"/>
      <c r="H20" s="25"/>
      <c r="I20" s="20"/>
      <c r="J20" s="20"/>
      <c r="K20" s="20"/>
      <c r="L20" s="135"/>
    </row>
    <row r="21" spans="1:12" x14ac:dyDescent="0.35">
      <c r="B21" s="4"/>
      <c r="G21" s="20"/>
      <c r="H21" s="25"/>
    </row>
    <row r="22" spans="1:12" ht="15.5" x14ac:dyDescent="0.35">
      <c r="A22" s="12" t="inlineStr">
        <is>
          <t>Zaalhuur Trainingen bedraagt per team:</t>
        </is>
      </c>
      <c r="C22" s="29"/>
      <c r="D22" s="29"/>
      <c r="E22" s="29"/>
    </row>
    <row r="23" spans="1:12" x14ac:dyDescent="0.35">
      <c r="A23" s="8" t="inlineStr">
        <is>
          <t>17,50 per uur* Tarief 2020/2021</t>
        </is>
      </c>
      <c r="B23" s="29">
        <v>17.5</v>
      </c>
      <c r="C23" s="29"/>
      <c r="D23" s="29"/>
      <c r="E23" s="29"/>
    </row>
    <row r="24" spans="1:12" x14ac:dyDescent="0.35">
      <c r="A24" s="8" t="inlineStr">
        <is>
          <t>tijdsduur training</t>
        </is>
      </c>
      <c r="B24" s="29">
        <v>1.5</v>
      </c>
      <c r="C24" s="29"/>
      <c r="D24" s="29"/>
      <c r="E24" s="29"/>
    </row>
    <row r="25" spans="1:12" x14ac:dyDescent="0.35">
      <c r="A25" s="8" t="inlineStr">
        <is>
          <t>Aantal weken (in vakanties geen training)</t>
        </is>
      </c>
      <c r="B25" s="29">
        <v>40</v>
      </c>
      <c r="C25" s="9"/>
      <c r="D25" s="29"/>
      <c r="E25" s="29"/>
    </row>
    <row r="26" spans="1:12" ht="29.5" customHeight="1" x14ac:dyDescent="0.35">
      <c r="A26" s="158" t="inlineStr">
        <is>
          <t>Totale kosten 1,5 uur zaalhuur voor 1 seizoen 40 weken, 
per team</t>
        </is>
      </c>
      <c r="B26" s="7">
        <f>B23*B24*B25</f>
        <v>1050</v>
      </c>
      <c r="C26" s="29"/>
      <c r="D26" s="29"/>
      <c r="E26" s="29"/>
    </row>
    <row r="27" spans="1:12" ht="22" customHeight="1" x14ac:dyDescent="0.35">
      <c r="A27" s="8"/>
    </row>
    <row r="28" spans="1:12" ht="15.5" x14ac:dyDescent="0.35">
      <c r="A28" s="97" t="inlineStr">
        <is>
          <t>Zaalhuur wedstrijden (1,5 zaal per wedstrijd)</t>
        </is>
      </c>
    </row>
    <row r="29" spans="1:12" x14ac:dyDescent="0.35">
      <c r="A29" s="8" t="inlineStr">
        <is>
          <t>17,50 per uur * Tarief 2020/2021</t>
        </is>
      </c>
      <c r="B29" s="29">
        <v>17.5</v>
      </c>
    </row>
    <row r="30" spans="1:12" x14ac:dyDescent="0.35">
      <c r="A30" s="8" t="inlineStr">
        <is>
          <t>1/2 zaal extra nodig per wedstrijd (+ 30 % extra)</t>
        </is>
      </c>
      <c r="B30" s="29">
        <v>1.8</v>
      </c>
    </row>
    <row r="31" spans="1:12" x14ac:dyDescent="0.35">
      <c r="A31" s="8" t="inlineStr">
        <is>
          <t>tijdsduur wedstrijd</t>
        </is>
      </c>
      <c r="B31" s="29">
        <v>1.5</v>
      </c>
    </row>
    <row r="32" spans="1:12" x14ac:dyDescent="0.35">
      <c r="A32" s="8" t="inlineStr">
        <is>
          <t>Aantal weken</t>
        </is>
      </c>
      <c r="B32" s="29">
        <v>10</v>
      </c>
    </row>
    <row r="33" spans="1:2" ht="29" x14ac:dyDescent="0.35">
      <c r="A33" s="158" t="inlineStr">
        <is>
          <t>Totale kosten voor 1 seizoen wedstrijden 10 weken, 
per team</t>
        </is>
      </c>
      <c r="B33" s="53">
        <f>B29*B30*B31*B32</f>
        <v>472.5</v>
      </c>
    </row>
    <row r="34" spans="1:2" x14ac:dyDescent="0.35">
      <c r="B34" s="4"/>
    </row>
  </sheetData>
  <mergeCells count="1">
    <mergeCell ref="C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94FBD-07B3-4F8A-9589-CD7E789E266A}">
  <dimension ref="A3:L38"/>
  <sheetViews>
    <sheetView topLeftCell="A12" zoomScale="94" workbookViewId="0">
      <selection activeCell="L30" sqref="L30"/>
    </sheetView>
  </sheetViews>
  <sheetFormatPr defaultRowHeight="14.5" x14ac:dyDescent="0.35"/>
  <cols>
    <col min="2" max="2" width="20" customWidth="1"/>
    <col min="3" max="3" width="14.36328125" customWidth="1"/>
    <col min="4" max="4" width="11.54296875" customWidth="1"/>
    <col min="5" max="5" width="15" customWidth="1"/>
    <col min="6" max="6" width="15" style="96" customWidth="1"/>
    <col min="7" max="7" width="20.54296875" style="117" customWidth="1"/>
    <col min="8" max="8" width="12.36328125" customWidth="1"/>
    <col min="9" max="9" width="14.453125" customWidth="1"/>
    <col min="10" max="10" width="12" customWidth="1"/>
    <col min="11" max="11" width="17.453125" customWidth="1"/>
    <col min="12" max="12" width="11.36328125" customWidth="1"/>
  </cols>
  <sheetData>
    <row r="3" spans="1:12" ht="18.5" x14ac:dyDescent="0.45">
      <c r="A3" s="49" t="inlineStr">
        <is>
          <t xml:space="preserve">Teamindeling 2021/2022 volgens dorien </t>
        </is>
      </c>
    </row>
    <row r="4" spans="1:12" x14ac:dyDescent="0.35">
      <c r="G4" s="118"/>
      <c r="H4" s="51"/>
    </row>
    <row r="5" spans="1:12" s="29" customFormat="1" ht="43.5" x14ac:dyDescent="0.35">
      <c r="A5" s="114" t="inlineStr">
        <is>
          <t>TEAM</t>
        </is>
      </c>
      <c r="B5" s="114" t="inlineStr">
        <is>
          <t>Team voor contributie</t>
        </is>
      </c>
      <c r="C5" s="115" t="inlineStr">
        <is>
          <t>Vaste 
Spelers</t>
        </is>
      </c>
      <c r="D5" s="114" t="inlineStr">
        <is>
          <t>Recreant</t>
        </is>
      </c>
      <c r="E5" s="115" t="inlineStr">
        <is>
          <t xml:space="preserve">contributie 
nieuw </t>
        </is>
      </c>
      <c r="F5" s="124" t="inlineStr">
        <is>
          <t>Opbrengst nieuwe 
contributie</t>
        </is>
      </c>
      <c r="G5" s="130" t="inlineStr">
        <is>
          <t xml:space="preserve">Verhoging t.o.v. 
Huidig </t>
        </is>
      </c>
      <c r="H5" s="115" t="inlineStr">
        <is>
          <t>HUIDIGE
 CONTRIBUTIE</t>
        </is>
      </c>
      <c r="I5" s="115"/>
      <c r="J5" s="114" t="inlineStr">
        <is>
          <t xml:space="preserve">kosten zaalhuur </t>
        </is>
      </c>
      <c r="K5" s="114" t="inlineStr">
        <is>
          <t>NBB kosten</t>
        </is>
      </c>
      <c r="L5" s="114" t="inlineStr">
        <is>
          <t>Totaal NBB</t>
        </is>
      </c>
    </row>
    <row r="6" spans="1:12" x14ac:dyDescent="0.35">
      <c r="A6" s="228" t="inlineStr">
        <is>
          <t>X10</t>
        </is>
      </c>
      <c r="B6" s="24" t="inlineStr">
        <is>
          <t>X10</t>
        </is>
      </c>
      <c r="C6" s="24">
        <v>8</v>
      </c>
      <c r="D6" s="24"/>
      <c r="E6" s="129">
        <f>'2. Contributie opbouw &amp; zaalh'!J10</f>
        <v>194.74</v>
      </c>
      <c r="F6" s="96">
        <f>C6*E6</f>
        <v>1557.92</v>
      </c>
      <c r="G6" s="131">
        <f>E6-H6</f>
        <v>17.740000000000009</v>
      </c>
      <c r="H6">
        <v>177</v>
      </c>
      <c r="J6">
        <f>(17.5 *1.5)*40</f>
        <v>1050</v>
      </c>
      <c r="K6" s="33">
        <v>42.49</v>
      </c>
      <c r="L6" s="33">
        <f>K6*C6</f>
        <v>339.92</v>
      </c>
    </row>
    <row r="7" spans="1:12" x14ac:dyDescent="0.35">
      <c r="A7" s="228"/>
      <c r="B7" s="24" t="inlineStr">
        <is>
          <t>X10 RE</t>
        </is>
      </c>
      <c r="C7" s="24"/>
      <c r="D7" s="24">
        <v>4</v>
      </c>
      <c r="E7" s="129">
        <f>E6*0.675</f>
        <v>131.44950000000003</v>
      </c>
      <c r="F7" s="96">
        <f>D7*E7</f>
        <v>525.79800000000012</v>
      </c>
      <c r="G7" s="131">
        <f>E7-H7</f>
        <v>11.97950000000003</v>
      </c>
      <c r="H7">
        <v>119.47</v>
      </c>
      <c r="K7" s="33">
        <v>0</v>
      </c>
      <c r="L7" s="33">
        <f t="shared" ref="L7:L23" si="0">K7*C7</f>
        <v>0</v>
      </c>
    </row>
    <row r="8" spans="1:12" x14ac:dyDescent="0.35">
      <c r="A8" s="98" t="inlineStr">
        <is>
          <t>X12</t>
        </is>
      </c>
      <c r="B8" s="24" t="inlineStr">
        <is>
          <t>X12</t>
        </is>
      </c>
      <c r="C8" s="24">
        <v>7</v>
      </c>
      <c r="D8" s="24"/>
      <c r="E8" s="129">
        <f>'2. Contributie opbouw &amp; zaalh'!J11</f>
        <v>211.82333333333335</v>
      </c>
      <c r="F8" s="96">
        <f t="shared" ref="F8:F23" si="1">C8*E8</f>
        <v>1482.7633333333335</v>
      </c>
      <c r="G8" s="131">
        <f t="shared" ref="G8:G23" si="2">E8-H8</f>
        <v>34.823333333333352</v>
      </c>
      <c r="H8">
        <v>177</v>
      </c>
      <c r="J8">
        <f t="shared" ref="J8:J23" si="3">(17.5 *1.5)*40</f>
        <v>1050</v>
      </c>
      <c r="K8" s="33">
        <v>42.66</v>
      </c>
      <c r="L8" s="33">
        <f t="shared" si="0"/>
        <v>298.62</v>
      </c>
    </row>
    <row r="9" spans="1:12" x14ac:dyDescent="0.35">
      <c r="A9" s="98" t="inlineStr">
        <is>
          <t>M14</t>
        </is>
      </c>
      <c r="B9" s="24" t="inlineStr">
        <is>
          <t>M14</t>
        </is>
      </c>
      <c r="C9" s="24">
        <v>7</v>
      </c>
      <c r="D9" s="24"/>
      <c r="E9" s="129">
        <f>'2. Contributie opbouw &amp; zaalh'!J12</f>
        <v>233.32555555555558</v>
      </c>
      <c r="F9" s="96">
        <f t="shared" si="1"/>
        <v>1633.278888888889</v>
      </c>
      <c r="G9" s="131">
        <f t="shared" si="2"/>
        <v>46.325555555555582</v>
      </c>
      <c r="H9">
        <v>187</v>
      </c>
      <c r="J9">
        <f t="shared" si="3"/>
        <v>1050</v>
      </c>
      <c r="K9" s="33">
        <v>64.16</v>
      </c>
      <c r="L9" s="33">
        <f t="shared" si="0"/>
        <v>449.12</v>
      </c>
    </row>
    <row r="10" spans="1:12" x14ac:dyDescent="0.35">
      <c r="A10" s="98" t="inlineStr">
        <is>
          <t>V14</t>
        </is>
      </c>
      <c r="B10" s="24" t="inlineStr">
        <is>
          <t>V14</t>
        </is>
      </c>
      <c r="C10" s="24">
        <v>7</v>
      </c>
      <c r="D10" s="24"/>
      <c r="E10" s="129">
        <f>'2. Contributie opbouw &amp; zaalh'!J12</f>
        <v>233.32555555555558</v>
      </c>
      <c r="F10" s="96">
        <f t="shared" si="1"/>
        <v>1633.278888888889</v>
      </c>
      <c r="G10" s="131">
        <f t="shared" si="2"/>
        <v>46.325555555555582</v>
      </c>
      <c r="H10">
        <v>187</v>
      </c>
      <c r="J10">
        <f t="shared" si="3"/>
        <v>1050</v>
      </c>
      <c r="K10" s="33">
        <v>64.16</v>
      </c>
      <c r="L10" s="33">
        <f t="shared" si="0"/>
        <v>449.12</v>
      </c>
    </row>
    <row r="11" spans="1:12" x14ac:dyDescent="0.35">
      <c r="A11" s="98" t="inlineStr">
        <is>
          <t>V18-2</t>
        </is>
      </c>
      <c r="B11" s="24" t="inlineStr">
        <is>
          <t>V18-2</t>
        </is>
      </c>
      <c r="C11" s="24">
        <v>7</v>
      </c>
      <c r="D11" s="24"/>
      <c r="E11" s="129">
        <f>'2. Contributie opbouw &amp; zaalh'!J12</f>
        <v>233.32555555555558</v>
      </c>
      <c r="F11" s="96">
        <f t="shared" si="1"/>
        <v>1633.278888888889</v>
      </c>
      <c r="G11" s="131">
        <f t="shared" si="2"/>
        <v>23.325555555555582</v>
      </c>
      <c r="H11">
        <v>210</v>
      </c>
      <c r="J11">
        <f t="shared" si="3"/>
        <v>1050</v>
      </c>
      <c r="K11" s="33">
        <v>64.16</v>
      </c>
      <c r="L11" s="33">
        <f t="shared" si="0"/>
        <v>449.12</v>
      </c>
    </row>
    <row r="12" spans="1:12" x14ac:dyDescent="0.35">
      <c r="A12" s="98" t="inlineStr">
        <is>
          <t>V18-1</t>
        </is>
      </c>
      <c r="B12" s="24" t="inlineStr">
        <is>
          <t>V18-1</t>
        </is>
      </c>
      <c r="C12" s="24">
        <v>7</v>
      </c>
      <c r="D12" s="24"/>
      <c r="E12" s="129">
        <f>'2. Contributie opbouw &amp; zaalh'!J12</f>
        <v>233.32555555555558</v>
      </c>
      <c r="F12" s="96">
        <f t="shared" si="1"/>
        <v>1633.278888888889</v>
      </c>
      <c r="G12" s="132">
        <f t="shared" si="2"/>
        <v>23.325555555555582</v>
      </c>
      <c r="H12">
        <v>210</v>
      </c>
      <c r="J12">
        <f t="shared" si="3"/>
        <v>1050</v>
      </c>
      <c r="K12" s="33">
        <v>64.16</v>
      </c>
      <c r="L12" s="33">
        <f t="shared" si="0"/>
        <v>449.12</v>
      </c>
    </row>
    <row r="13" spans="1:12" x14ac:dyDescent="0.35">
      <c r="A13" s="227" t="inlineStr">
        <is>
          <t>VSE2</t>
        </is>
      </c>
      <c r="B13" s="24" t="inlineStr">
        <is>
          <t>VSE2</t>
        </is>
      </c>
      <c r="C13" s="24">
        <v>12</v>
      </c>
      <c r="D13" s="24"/>
      <c r="E13" s="129">
        <f>'2. Contributie opbouw &amp; zaalh'!J13</f>
        <v>261.54555555555555</v>
      </c>
      <c r="F13" s="96">
        <f t="shared" si="1"/>
        <v>3138.5466666666666</v>
      </c>
      <c r="G13" s="132">
        <f t="shared" si="2"/>
        <v>19.545555555555552</v>
      </c>
      <c r="H13">
        <v>242</v>
      </c>
      <c r="J13">
        <f t="shared" si="3"/>
        <v>1050</v>
      </c>
      <c r="K13" s="33">
        <v>83.38</v>
      </c>
      <c r="L13" s="33">
        <f t="shared" si="0"/>
        <v>1000.56</v>
      </c>
    </row>
    <row r="14" spans="1:12" x14ac:dyDescent="0.35">
      <c r="A14" s="227"/>
      <c r="B14" s="24" t="inlineStr">
        <is>
          <t>VSE2 RE</t>
        </is>
      </c>
      <c r="C14" s="24"/>
      <c r="D14" s="24">
        <v>1</v>
      </c>
      <c r="E14" s="129">
        <f>E13*0.675</f>
        <v>176.54325</v>
      </c>
      <c r="F14" s="96">
        <f>E14*D14</f>
        <v>176.54325</v>
      </c>
      <c r="G14" s="132">
        <f t="shared" si="2"/>
        <v>13.193250000000006</v>
      </c>
      <c r="H14">
        <v>163.35</v>
      </c>
      <c r="K14" s="33"/>
      <c r="L14" s="33">
        <f t="shared" si="0"/>
        <v>0</v>
      </c>
    </row>
    <row r="15" spans="1:12" x14ac:dyDescent="0.35">
      <c r="A15" s="227" t="inlineStr">
        <is>
          <t>VSE1</t>
        </is>
      </c>
      <c r="B15" s="24" t="inlineStr">
        <is>
          <t>VSE1</t>
        </is>
      </c>
      <c r="C15" s="24">
        <v>10</v>
      </c>
      <c r="D15" s="24"/>
      <c r="E15" s="129">
        <f>'2. Contributie opbouw &amp; zaalh'!J14</f>
        <v>310.99</v>
      </c>
      <c r="F15" s="96">
        <f t="shared" si="1"/>
        <v>3109.9</v>
      </c>
      <c r="G15" s="132">
        <f t="shared" si="2"/>
        <v>29.990000000000009</v>
      </c>
      <c r="H15">
        <v>281</v>
      </c>
      <c r="J15">
        <f t="shared" si="3"/>
        <v>1050</v>
      </c>
      <c r="K15" s="33">
        <v>132.82</v>
      </c>
      <c r="L15" s="33">
        <f t="shared" si="0"/>
        <v>1328.1999999999998</v>
      </c>
    </row>
    <row r="16" spans="1:12" x14ac:dyDescent="0.35">
      <c r="A16" s="227"/>
      <c r="B16" s="24" t="inlineStr">
        <is>
          <t>VSE1 RE</t>
        </is>
      </c>
      <c r="C16" s="24"/>
      <c r="D16" s="24">
        <v>2</v>
      </c>
      <c r="E16" s="129">
        <f>E17</f>
        <v>176.54325</v>
      </c>
      <c r="F16" s="96">
        <f>E16*D16</f>
        <v>353.0865</v>
      </c>
      <c r="G16" s="132">
        <f>E16-H16</f>
        <v>13.193250000000006</v>
      </c>
      <c r="H16">
        <v>163.35</v>
      </c>
      <c r="K16" s="33"/>
      <c r="L16" s="33">
        <f t="shared" si="0"/>
        <v>0</v>
      </c>
    </row>
    <row r="17" spans="1:12" x14ac:dyDescent="0.35">
      <c r="A17" s="98" t="inlineStr">
        <is>
          <t>VSE RE</t>
        </is>
      </c>
      <c r="B17" s="24" t="inlineStr">
        <is>
          <t>VSE RE</t>
        </is>
      </c>
      <c r="C17" s="24">
        <v>10</v>
      </c>
      <c r="D17" s="24"/>
      <c r="E17" s="92">
        <f>E13*0.675</f>
        <v>176.54325</v>
      </c>
      <c r="F17" s="96">
        <f t="shared" si="1"/>
        <v>1765.4324999999999</v>
      </c>
      <c r="G17" s="132">
        <f t="shared" si="2"/>
        <v>13.193250000000006</v>
      </c>
      <c r="H17">
        <v>163.35</v>
      </c>
      <c r="J17">
        <f t="shared" si="3"/>
        <v>1050</v>
      </c>
      <c r="K17" s="33">
        <v>0</v>
      </c>
      <c r="L17" s="33">
        <f t="shared" si="0"/>
        <v>0</v>
      </c>
    </row>
    <row r="18" spans="1:12" x14ac:dyDescent="0.35">
      <c r="A18" s="98" t="inlineStr">
        <is>
          <t>M16</t>
        </is>
      </c>
      <c r="B18" s="24" t="inlineStr">
        <is>
          <t>M16</t>
        </is>
      </c>
      <c r="C18" s="24">
        <v>8</v>
      </c>
      <c r="D18" s="24"/>
      <c r="E18" s="129">
        <f>'2. Contributie opbouw &amp; zaalh'!J12</f>
        <v>233.32555555555558</v>
      </c>
      <c r="F18" s="96">
        <f t="shared" si="1"/>
        <v>1866.6044444444447</v>
      </c>
      <c r="G18" s="132">
        <f t="shared" si="2"/>
        <v>34.325555555555582</v>
      </c>
      <c r="H18">
        <v>199</v>
      </c>
      <c r="J18">
        <f t="shared" si="3"/>
        <v>1050</v>
      </c>
      <c r="K18" s="33">
        <v>64.16</v>
      </c>
      <c r="L18" s="33">
        <f t="shared" si="0"/>
        <v>513.28</v>
      </c>
    </row>
    <row r="19" spans="1:12" x14ac:dyDescent="0.35">
      <c r="A19" s="98" t="inlineStr">
        <is>
          <t>M18</t>
        </is>
      </c>
      <c r="B19" s="24" t="inlineStr">
        <is>
          <t>M18</t>
        </is>
      </c>
      <c r="C19" s="24">
        <v>8</v>
      </c>
      <c r="D19" s="24"/>
      <c r="E19" s="129">
        <f>'2. Contributie opbouw &amp; zaalh'!J12</f>
        <v>233.32555555555558</v>
      </c>
      <c r="F19" s="96">
        <f t="shared" si="1"/>
        <v>1866.6044444444447</v>
      </c>
      <c r="G19" s="132">
        <f t="shared" si="2"/>
        <v>23.325555555555582</v>
      </c>
      <c r="H19">
        <v>210</v>
      </c>
      <c r="J19">
        <f t="shared" si="3"/>
        <v>1050</v>
      </c>
      <c r="K19" s="33">
        <v>64.16</v>
      </c>
      <c r="L19" s="33">
        <f t="shared" si="0"/>
        <v>513.28</v>
      </c>
    </row>
    <row r="20" spans="1:12" x14ac:dyDescent="0.35">
      <c r="A20" s="98" t="inlineStr">
        <is>
          <t>M20</t>
        </is>
      </c>
      <c r="B20" s="24" t="inlineStr">
        <is>
          <t>M20</t>
        </is>
      </c>
      <c r="C20" s="24">
        <v>8</v>
      </c>
      <c r="D20" s="24"/>
      <c r="E20" s="129">
        <f>'2. Contributie opbouw &amp; zaalh'!J12</f>
        <v>233.32555555555558</v>
      </c>
      <c r="F20" s="96">
        <f t="shared" si="1"/>
        <v>1866.6044444444447</v>
      </c>
      <c r="G20" s="132">
        <f t="shared" si="2"/>
        <v>18.325555555555582</v>
      </c>
      <c r="H20">
        <v>215</v>
      </c>
      <c r="J20">
        <f t="shared" si="3"/>
        <v>1050</v>
      </c>
      <c r="K20" s="33">
        <v>64.16</v>
      </c>
      <c r="L20" s="33">
        <f t="shared" si="0"/>
        <v>513.28</v>
      </c>
    </row>
    <row r="21" spans="1:12" x14ac:dyDescent="0.35">
      <c r="A21" s="98" t="inlineStr">
        <is>
          <t>M22</t>
        </is>
      </c>
      <c r="B21" s="24" t="inlineStr">
        <is>
          <t>M22</t>
        </is>
      </c>
      <c r="C21" s="24">
        <v>7</v>
      </c>
      <c r="D21" s="24"/>
      <c r="E21" s="129">
        <f>'2. Contributie opbouw &amp; zaalh'!J13</f>
        <v>261.54555555555555</v>
      </c>
      <c r="F21" s="96">
        <f t="shared" si="1"/>
        <v>1830.818888888889</v>
      </c>
      <c r="G21" s="132">
        <f t="shared" si="2"/>
        <v>19.545555555555552</v>
      </c>
      <c r="H21">
        <v>242</v>
      </c>
      <c r="J21">
        <f t="shared" si="3"/>
        <v>1050</v>
      </c>
      <c r="K21" s="33">
        <v>83.38</v>
      </c>
      <c r="L21" s="33">
        <f t="shared" si="0"/>
        <v>583.66</v>
      </c>
    </row>
    <row r="22" spans="1:12" x14ac:dyDescent="0.35">
      <c r="A22" s="98" t="inlineStr">
        <is>
          <t>MSE</t>
        </is>
      </c>
      <c r="B22" s="24" t="inlineStr">
        <is>
          <t>MSE</t>
        </is>
      </c>
      <c r="C22" s="24">
        <v>8</v>
      </c>
      <c r="D22" s="24"/>
      <c r="E22" s="129">
        <f>'2. Contributie opbouw &amp; zaalh'!J13</f>
        <v>261.54555555555555</v>
      </c>
      <c r="F22" s="96">
        <f t="shared" si="1"/>
        <v>2092.3644444444444</v>
      </c>
      <c r="G22" s="132">
        <f t="shared" si="2"/>
        <v>19.545555555555552</v>
      </c>
      <c r="H22">
        <v>242</v>
      </c>
      <c r="J22">
        <f t="shared" si="3"/>
        <v>1050</v>
      </c>
      <c r="K22" s="33">
        <v>83.38</v>
      </c>
      <c r="L22" s="33">
        <f t="shared" si="0"/>
        <v>667.04</v>
      </c>
    </row>
    <row r="23" spans="1:12" x14ac:dyDescent="0.35">
      <c r="A23" s="98" t="inlineStr">
        <is>
          <t>MSE RE</t>
        </is>
      </c>
      <c r="B23" s="24" t="inlineStr">
        <is>
          <t>MSE RE</t>
        </is>
      </c>
      <c r="C23" s="24">
        <v>9</v>
      </c>
      <c r="D23" s="24"/>
      <c r="E23" s="92">
        <f>E22*0.675</f>
        <v>176.54325</v>
      </c>
      <c r="F23" s="96">
        <f t="shared" si="1"/>
        <v>1588.8892499999999</v>
      </c>
      <c r="G23" s="132">
        <f t="shared" si="2"/>
        <v>13.193250000000006</v>
      </c>
      <c r="H23">
        <v>163.35</v>
      </c>
      <c r="J23">
        <f t="shared" si="3"/>
        <v>1050</v>
      </c>
      <c r="K23" s="33">
        <v>0</v>
      </c>
      <c r="L23" s="33">
        <f t="shared" si="0"/>
        <v>0</v>
      </c>
    </row>
    <row r="24" spans="1:12" x14ac:dyDescent="0.35">
      <c r="A24" s="170" t="inlineStr">
        <is>
          <t>Raming totale familie korting</t>
        </is>
      </c>
      <c r="B24" s="24"/>
      <c r="C24" s="24"/>
      <c r="D24" s="24"/>
      <c r="E24" s="92"/>
      <c r="F24" s="96">
        <v>-325</v>
      </c>
      <c r="H24" s="50"/>
      <c r="K24" s="33"/>
      <c r="L24" s="33"/>
    </row>
    <row r="25" spans="1:12" s="2" customFormat="1" x14ac:dyDescent="0.35">
      <c r="B25" s="32" t="inlineStr">
        <is>
          <t>Totaal aantal spelers</t>
        </is>
      </c>
      <c r="C25" s="32">
        <f>SUM(C6:C24)</f>
        <v>123</v>
      </c>
      <c r="D25" s="24">
        <f>SUM(D6:D23)</f>
        <v>7</v>
      </c>
      <c r="E25" s="32"/>
      <c r="F25" s="125">
        <f>SUM(F6:F24)</f>
        <v>29429.991722222228</v>
      </c>
      <c r="G25" s="119"/>
      <c r="H25" s="32"/>
      <c r="J25" s="2">
        <f>SUM(J6:J23)</f>
        <v>15750</v>
      </c>
      <c r="L25" s="116">
        <f>SUM(L6:L23)</f>
        <v>7554.3199999999979</v>
      </c>
    </row>
    <row r="26" spans="1:12" x14ac:dyDescent="0.35">
      <c r="H26" s="54"/>
    </row>
    <row r="28" spans="1:12" ht="29" x14ac:dyDescent="0.35">
      <c r="D28" s="171"/>
      <c r="E28" s="18"/>
      <c r="F28" s="126"/>
      <c r="K28" s="5" t="inlineStr">
        <is>
          <t>Ondersteunende leden 11</t>
        </is>
      </c>
      <c r="L28">
        <f>11*'2. Contributie opbouw &amp; zaalh'!E7</f>
        <v>127.82</v>
      </c>
    </row>
    <row r="30" spans="1:12" x14ac:dyDescent="0.35">
      <c r="B30" s="19"/>
      <c r="C30" s="31"/>
      <c r="D30" s="31"/>
      <c r="E30" s="19"/>
      <c r="F30" s="90"/>
      <c r="G30" s="120"/>
      <c r="H30" s="19"/>
      <c r="I30" s="19"/>
      <c r="K30" s="2" t="inlineStr">
        <is>
          <t>Totaal NBB</t>
        </is>
      </c>
      <c r="L30" s="34">
        <f>L25+L28</f>
        <v>7682.1399999999976</v>
      </c>
    </row>
    <row r="31" spans="1:12" x14ac:dyDescent="0.35">
      <c r="B31" s="20"/>
      <c r="C31" s="20"/>
      <c r="D31" s="20"/>
      <c r="E31" s="20"/>
      <c r="F31" s="22"/>
      <c r="G31" s="121"/>
      <c r="H31" s="20"/>
      <c r="I31" s="2"/>
    </row>
    <row r="32" spans="1:12" x14ac:dyDescent="0.35">
      <c r="B32" s="20"/>
      <c r="C32" s="20"/>
      <c r="D32" s="20"/>
      <c r="E32" s="20"/>
      <c r="F32" s="22"/>
      <c r="G32" s="121"/>
      <c r="H32" s="20"/>
      <c r="I32" s="25"/>
    </row>
    <row r="33" spans="2:9" x14ac:dyDescent="0.35">
      <c r="B33" s="20"/>
      <c r="C33" s="20"/>
      <c r="D33" s="20"/>
      <c r="E33" s="20"/>
      <c r="F33" s="22"/>
      <c r="G33" s="121"/>
      <c r="H33" s="20"/>
      <c r="I33" s="25"/>
    </row>
    <row r="34" spans="2:9" x14ac:dyDescent="0.35">
      <c r="B34" s="20"/>
      <c r="C34" s="20"/>
      <c r="D34" s="20"/>
      <c r="E34" s="20"/>
      <c r="F34" s="22"/>
      <c r="G34" s="121"/>
      <c r="H34" s="20"/>
      <c r="I34" s="25"/>
    </row>
    <row r="35" spans="2:9" x14ac:dyDescent="0.35">
      <c r="B35" s="20"/>
      <c r="C35" s="20"/>
      <c r="D35" s="20"/>
      <c r="E35" s="20"/>
      <c r="F35" s="22"/>
      <c r="G35" s="121"/>
      <c r="H35" s="20"/>
      <c r="I35" s="25"/>
    </row>
    <row r="36" spans="2:9" x14ac:dyDescent="0.35">
      <c r="B36" s="20"/>
      <c r="C36" s="27"/>
      <c r="D36" s="27"/>
      <c r="E36" s="27"/>
      <c r="F36" s="22"/>
      <c r="G36" s="121"/>
      <c r="H36" s="27"/>
      <c r="I36" s="25"/>
    </row>
    <row r="37" spans="2:9" x14ac:dyDescent="0.35">
      <c r="B37" s="20"/>
      <c r="C37" s="20"/>
      <c r="D37" s="20"/>
      <c r="E37" s="20"/>
      <c r="F37" s="22"/>
      <c r="G37" s="121"/>
      <c r="H37" s="20"/>
      <c r="I37" s="25"/>
    </row>
    <row r="38" spans="2:9" x14ac:dyDescent="0.35">
      <c r="I38" s="2"/>
    </row>
  </sheetData>
  <mergeCells count="3">
    <mergeCell ref="A13:A14"/>
    <mergeCell ref="A15:A16"/>
    <mergeCell ref="A6:A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DCE7A-8AA1-4A60-B27A-98C499EE01A4}">
  <dimension ref="A1:R61"/>
  <sheetViews>
    <sheetView topLeftCell="A8" workbookViewId="0">
      <selection activeCell="I16" sqref="I16"/>
    </sheetView>
  </sheetViews>
  <sheetFormatPr defaultColWidth="10.81640625" defaultRowHeight="14.5" x14ac:dyDescent="0.35"/>
  <cols>
    <col min="1" max="1" width="29.1796875" style="133" customWidth="1"/>
    <col min="2" max="2" width="22.6328125" style="3" customWidth="1"/>
    <col min="3" max="3" width="19.6328125" style="3" hidden="1" customWidth="1"/>
    <col min="4" max="4" width="24" style="3" hidden="1" customWidth="1"/>
    <col min="5" max="5" width="22.1796875" style="3" hidden="1" customWidth="1"/>
    <col min="6" max="6" width="22.81640625" style="3" hidden="1" customWidth="1"/>
    <col min="7" max="7" width="30.08984375" style="3" hidden="1" customWidth="1"/>
    <col min="8" max="8" width="25.453125" style="3" hidden="1" customWidth="1"/>
    <col min="9" max="9" width="25.453125" style="3" customWidth="1"/>
    <col min="10" max="10" width="26.453125" style="3" customWidth="1"/>
    <col min="11" max="11" width="27.36328125" style="3" customWidth="1"/>
    <col min="12" max="12" width="26.6328125" style="3" customWidth="1"/>
    <col min="13" max="13" width="25.1796875" style="3" customWidth="1"/>
    <col min="14" max="14" width="26.6328125" style="3" customWidth="1"/>
    <col min="15" max="15" width="27.81640625" style="3" customWidth="1"/>
    <col min="16" max="16" width="25.453125" style="3" customWidth="1"/>
    <col min="17" max="17" width="21.453125" style="3" customWidth="1"/>
    <col min="18" max="18" width="19.36328125" style="3" customWidth="1"/>
    <col min="19" max="16384" width="10.81640625" style="3"/>
  </cols>
  <sheetData>
    <row r="1" spans="1:18" s="133" customFormat="1" x14ac:dyDescent="0.35">
      <c r="B1" s="133" t="inlineStr">
        <is>
          <t>X10</t>
        </is>
      </c>
      <c r="C1" s="133" t="inlineStr">
        <is>
          <t>X12</t>
        </is>
      </c>
      <c r="D1" s="133" t="inlineStr">
        <is>
          <t>M14</t>
        </is>
      </c>
      <c r="E1" s="133" t="inlineStr">
        <is>
          <t>V14</t>
        </is>
      </c>
      <c r="F1" s="133" t="inlineStr">
        <is>
          <t>M16</t>
        </is>
      </c>
      <c r="G1" s="133" t="inlineStr">
        <is>
          <t>V16</t>
        </is>
      </c>
      <c r="H1" s="133" t="inlineStr">
        <is>
          <t>M18 1</t>
        </is>
      </c>
      <c r="J1" s="133" t="inlineStr">
        <is>
          <t>M18 2</t>
        </is>
      </c>
      <c r="K1" s="133" t="inlineStr">
        <is>
          <t>V18</t>
        </is>
      </c>
      <c r="L1" s="133" t="inlineStr">
        <is>
          <t>M20</t>
        </is>
      </c>
      <c r="M1" s="133" t="inlineStr">
        <is>
          <t>VSE-1</t>
        </is>
      </c>
      <c r="N1" s="133" t="inlineStr">
        <is>
          <t>VSE-2</t>
        </is>
      </c>
      <c r="O1" s="133" t="inlineStr">
        <is>
          <t>VSE-3</t>
        </is>
      </c>
      <c r="P1" s="133" t="inlineStr">
        <is>
          <t>MSE</t>
        </is>
      </c>
      <c r="Q1" s="133" t="inlineStr">
        <is>
          <t>VSE RE</t>
        </is>
      </c>
      <c r="R1" s="133" t="inlineStr">
        <is>
          <t>MSE RE</t>
        </is>
      </c>
    </row>
    <row r="2" spans="1:18" s="133" customFormat="1" x14ac:dyDescent="0.35">
      <c r="A2" s="133" t="inlineStr">
        <is>
          <t>Buitentraining</t>
        </is>
      </c>
      <c r="B2" s="133" t="inlineStr">
        <is>
          <t>ja</t>
        </is>
      </c>
      <c r="C2" s="133" t="inlineStr">
        <is>
          <t>ja</t>
        </is>
      </c>
      <c r="D2" s="133" t="inlineStr">
        <is>
          <t>ja</t>
        </is>
      </c>
      <c r="E2" s="133" t="inlineStr">
        <is>
          <t>ja</t>
        </is>
      </c>
      <c r="F2" s="133" t="inlineStr">
        <is>
          <t>ja</t>
        </is>
      </c>
      <c r="G2" s="133" t="inlineStr">
        <is>
          <t>ja</t>
        </is>
      </c>
      <c r="H2" s="133" t="inlineStr">
        <is>
          <t>ja</t>
        </is>
      </c>
      <c r="J2" s="133" t="inlineStr">
        <is>
          <t>ja</t>
        </is>
      </c>
      <c r="K2" s="133" t="inlineStr">
        <is>
          <t>ja</t>
        </is>
      </c>
      <c r="L2" s="133" t="inlineStr">
        <is>
          <t>ja</t>
        </is>
      </c>
      <c r="M2" s="133" t="inlineStr">
        <is>
          <t>met 4 pers</t>
        </is>
      </c>
      <c r="N2" s="133" t="inlineStr">
        <is>
          <t>met 4 pers</t>
        </is>
      </c>
      <c r="O2" s="133" t="inlineStr">
        <is>
          <t>met 4 pers</t>
        </is>
      </c>
      <c r="P2" s="133" t="inlineStr">
        <is>
          <t>met 4 pers</t>
        </is>
      </c>
      <c r="Q2" s="133" t="inlineStr">
        <is>
          <t>met 4 pers</t>
        </is>
      </c>
      <c r="R2" s="133" t="inlineStr">
        <is>
          <t>nee</t>
        </is>
      </c>
    </row>
    <row r="4" spans="1:18" x14ac:dyDescent="0.35">
      <c r="A4" s="133" t="inlineStr">
        <is>
          <t>Trainer D</t>
        </is>
      </c>
      <c r="B4" s="99" t="inlineStr">
        <is>
          <t>Pien Driessen</t>
        </is>
      </c>
      <c r="D4" s="100" t="inlineStr">
        <is>
          <t>Tanja van de Wiel 25%=50</t>
        </is>
      </c>
      <c r="K4" s="99" t="inlineStr">
        <is>
          <t>Joke Pelt 50%=100</t>
        </is>
      </c>
      <c r="L4" s="100" t="inlineStr">
        <is>
          <t>Hans van de Wiel 25%=50</t>
        </is>
      </c>
      <c r="M4" s="3" t="inlineStr">
        <is>
          <t>Pien Driessen 30%=60</t>
        </is>
      </c>
      <c r="N4" s="3" t="inlineStr">
        <is>
          <t>Hans van de Wiel 20%=40</t>
        </is>
      </c>
    </row>
    <row r="5" spans="1:18" x14ac:dyDescent="0.35">
      <c r="A5" s="133">
        <v>200</v>
      </c>
      <c r="N5" s="3" t="inlineStr">
        <is>
          <t>Matia van de Wiel 30%=60</t>
        </is>
      </c>
    </row>
    <row r="7" spans="1:18" x14ac:dyDescent="0.35">
      <c r="A7" s="133" t="inlineStr">
        <is>
          <t>Trainer O.</t>
        </is>
      </c>
      <c r="B7" s="3" t="inlineStr">
        <is>
          <t>Lizette de Corte 100%=100</t>
        </is>
      </c>
      <c r="C7" s="100" t="inlineStr">
        <is>
          <t>Jeroen Gosselink</t>
        </is>
      </c>
      <c r="D7" s="3" t="inlineStr">
        <is>
          <t>Bert Jan Ouwerkerk  75%=75</t>
        </is>
      </c>
      <c r="E7" s="3" t="inlineStr">
        <is>
          <t>Lizette de Corte 50%=50</t>
        </is>
      </c>
      <c r="F7" s="3" t="inlineStr">
        <is>
          <t>Kevin Roefs 100%=100</t>
        </is>
      </c>
      <c r="G7" s="3" t="inlineStr">
        <is>
          <t>Sophie van Lent 50%=50</t>
        </is>
      </c>
      <c r="H7" s="3" t="inlineStr">
        <is>
          <t>Dorine Roefs 100%=100</t>
        </is>
      </c>
      <c r="J7" s="3" t="inlineStr">
        <is>
          <t>Gertjan Koolen 50%=50</t>
        </is>
      </c>
      <c r="K7" s="3" t="inlineStr">
        <is>
          <t>Cas van Brakel vast 25</t>
        </is>
      </c>
      <c r="O7" s="3" t="inlineStr">
        <is>
          <t>Ingrid Janssen 25%=25</t>
        </is>
      </c>
      <c r="P7" s="100" t="inlineStr">
        <is>
          <t>Koen van Kroonenburg 25%=25</t>
        </is>
      </c>
      <c r="Q7" s="3" t="inlineStr">
        <is>
          <t>Dorine Roefs 33%=33</t>
        </is>
      </c>
      <c r="R7" s="3" t="inlineStr">
        <is>
          <t>Zelfstandig</t>
        </is>
      </c>
    </row>
    <row r="8" spans="1:18" x14ac:dyDescent="0.35">
      <c r="A8" s="133">
        <v>100</v>
      </c>
      <c r="C8" s="3" t="inlineStr">
        <is>
          <t>Kevin Roefs 100%=100</t>
        </is>
      </c>
      <c r="E8" s="3" t="inlineStr">
        <is>
          <t xml:space="preserve">Ymke Nijhuis 50%=50 </t>
        </is>
      </c>
      <c r="F8" s="99" t="inlineStr">
        <is>
          <t>Bas Haaksman</t>
        </is>
      </c>
      <c r="G8" s="3" t="inlineStr">
        <is>
          <t>Sophie Wouters 50%=50</t>
        </is>
      </c>
      <c r="H8" s="99" t="inlineStr">
        <is>
          <t>Amadou Sarr (zit bij V18)</t>
        </is>
      </c>
      <c r="I8" s="99"/>
      <c r="J8" s="3" t="inlineStr">
        <is>
          <t>Aamadou Sarr 50%=50</t>
        </is>
      </c>
      <c r="K8" s="3" t="inlineStr">
        <is>
          <t>Amadou Sarr 50%=50</t>
        </is>
      </c>
      <c r="O8" s="3" t="inlineStr">
        <is>
          <t>Maeva Bonjour 25%=25</t>
        </is>
      </c>
    </row>
    <row r="10" spans="1:18" x14ac:dyDescent="0.35">
      <c r="A10" s="133" t="inlineStr">
        <is>
          <t>Coach D.</t>
        </is>
      </c>
      <c r="E10" s="142" t="inlineStr">
        <is>
          <t>Hans van de Wiel 100%=100</t>
        </is>
      </c>
      <c r="L10" s="142" t="inlineStr">
        <is>
          <t>Hans van de Wiel 100%=100</t>
        </is>
      </c>
      <c r="M10" s="142" t="inlineStr">
        <is>
          <t>Pien Driessen 100%=100</t>
        </is>
      </c>
      <c r="N10" s="142" t="inlineStr">
        <is>
          <t>Matia van de Wiel 50%=50</t>
        </is>
      </c>
      <c r="O10" s="142" t="inlineStr">
        <is>
          <t>Iris Wouters 50%=50</t>
        </is>
      </c>
    </row>
    <row r="11" spans="1:18" x14ac:dyDescent="0.35">
      <c r="A11" s="133">
        <v>100</v>
      </c>
    </row>
    <row r="13" spans="1:18" x14ac:dyDescent="0.35">
      <c r="A13" s="133" t="inlineStr">
        <is>
          <t>Coach O</t>
        </is>
      </c>
      <c r="C13" s="142" t="inlineStr">
        <is>
          <t>Jeroen Gosselink 50%=25</t>
        </is>
      </c>
      <c r="D13" s="142" t="inlineStr">
        <is>
          <t>BertJan Ouwerkerk 50%=25</t>
        </is>
      </c>
      <c r="F13" s="142" t="inlineStr">
        <is>
          <t>Kevin Roefs 100%=50</t>
        </is>
      </c>
      <c r="G13" s="142" t="inlineStr">
        <is>
          <t>Sophie van Lent 50%=25</t>
        </is>
      </c>
      <c r="H13" s="142" t="inlineStr">
        <is>
          <t>Dorine Roefs 100%=50</t>
        </is>
      </c>
      <c r="I13" s="142"/>
      <c r="J13" s="142" t="inlineStr">
        <is>
          <t>Gertjan Koolen 100%=50</t>
        </is>
      </c>
      <c r="K13" s="142" t="inlineStr">
        <is>
          <t>Cas van Brakel 50%=25</t>
        </is>
      </c>
      <c r="N13" s="142" t="inlineStr">
        <is>
          <t>Coco Schalkwijk 50%=25</t>
        </is>
      </c>
      <c r="O13" s="142" t="inlineStr">
        <is>
          <t>Ingrid Janssen 50%=25</t>
        </is>
      </c>
      <c r="P13" s="142" t="inlineStr">
        <is>
          <t>Koen van Kroonenburg  100%=50</t>
        </is>
      </c>
    </row>
    <row r="14" spans="1:18" x14ac:dyDescent="0.35">
      <c r="A14" s="133">
        <v>50</v>
      </c>
      <c r="C14" s="142" t="inlineStr">
        <is>
          <t>Guido Jonkers 50%=25</t>
        </is>
      </c>
      <c r="D14" s="142" t="inlineStr">
        <is>
          <t>Conny van de Loo 50%=25</t>
        </is>
      </c>
      <c r="G14" s="142" t="inlineStr">
        <is>
          <t>Sophie Wouters 50%-25</t>
        </is>
      </c>
      <c r="K14" s="142" t="inlineStr">
        <is>
          <t>Amadou Sarr 50%=25</t>
        </is>
      </c>
    </row>
    <row r="16" spans="1:18" x14ac:dyDescent="0.35">
      <c r="A16" s="133" t="inlineStr">
        <is>
          <t>Assistent Tr</t>
        </is>
      </c>
      <c r="B16" s="3" t="inlineStr">
        <is>
          <t>Bas van Riel vast 25</t>
        </is>
      </c>
    </row>
    <row r="17" spans="1:12" x14ac:dyDescent="0.35">
      <c r="A17" s="133">
        <v>25</v>
      </c>
      <c r="B17" s="3" t="inlineStr">
        <is>
          <t>Giel van de Sande vast 25</t>
        </is>
      </c>
    </row>
    <row r="19" spans="1:12" x14ac:dyDescent="0.35">
      <c r="A19" s="133" t="inlineStr">
        <is>
          <t>Assistent C</t>
        </is>
      </c>
    </row>
    <row r="20" spans="1:12" x14ac:dyDescent="0.35">
      <c r="A20" s="133">
        <v>12.5</v>
      </c>
      <c r="B20" s="133"/>
    </row>
    <row r="21" spans="1:12" s="104" customFormat="1" x14ac:dyDescent="0.35">
      <c r="A21" s="102"/>
      <c r="B21" s="103" t="inlineStr">
        <is>
          <t>vrijwilligersvergoeding 2020-2021</t>
        </is>
      </c>
    </row>
    <row r="22" spans="1:12" s="104" customFormat="1" x14ac:dyDescent="0.35">
      <c r="A22" s="102"/>
      <c r="B22" s="103"/>
    </row>
    <row r="23" spans="1:12" s="104" customFormat="1" x14ac:dyDescent="0.35">
      <c r="A23" s="102" t="inlineStr">
        <is>
          <t>Mail</t>
        </is>
      </c>
      <c r="B23" s="102" t="inlineStr">
        <is>
          <t>Naam</t>
        </is>
      </c>
      <c r="C23" s="102" t="inlineStr">
        <is>
          <t>training seizoen</t>
        </is>
      </c>
      <c r="D23" s="102" t="inlineStr">
        <is>
          <t>training corona</t>
        </is>
      </c>
      <c r="E23" s="102" t="inlineStr">
        <is>
          <t>coach seizoen</t>
        </is>
      </c>
      <c r="F23" s="102" t="inlineStr">
        <is>
          <t>coach corona 1/4</t>
        </is>
      </c>
      <c r="G23" s="102" t="inlineStr">
        <is>
          <t>totaal</t>
        </is>
      </c>
      <c r="H23" s="102" t="inlineStr">
        <is>
          <t xml:space="preserve">Trainersvergoeding </t>
        </is>
      </c>
      <c r="I23" s="102" t="inlineStr">
        <is>
          <t>Coach</t>
        </is>
      </c>
      <c r="J23" s="102" t="inlineStr">
        <is>
          <t>wil ontvangen</t>
        </is>
      </c>
      <c r="K23" s="102" t="inlineStr">
        <is>
          <t>opmerkingen</t>
        </is>
      </c>
      <c r="L23" s="102"/>
    </row>
    <row r="24" spans="1:12" x14ac:dyDescent="0.35">
      <c r="D24" s="133"/>
    </row>
    <row r="25" spans="1:12" x14ac:dyDescent="0.35">
      <c r="A25" s="3" t="inlineStr">
        <is>
          <t>piendriessen@hotmail.com</t>
        </is>
      </c>
      <c r="B25" s="142" t="inlineStr">
        <is>
          <t>Pien Driessen</t>
        </is>
      </c>
      <c r="C25" s="143">
        <v>200</v>
      </c>
      <c r="D25" s="144">
        <v>60</v>
      </c>
      <c r="E25" s="143">
        <v>100</v>
      </c>
      <c r="F25" s="143">
        <v>25</v>
      </c>
      <c r="G25" s="143">
        <v>0</v>
      </c>
      <c r="H25" s="144">
        <v>60</v>
      </c>
      <c r="I25" s="3">
        <v>10</v>
      </c>
      <c r="J25" s="190">
        <v>0</v>
      </c>
      <c r="K25" s="143" t="inlineStr">
        <is>
          <t>ziet af van vergoeding</t>
        </is>
      </c>
      <c r="L25" s="3" t="inlineStr">
        <is>
          <t>contact gehad</t>
        </is>
      </c>
    </row>
    <row r="26" spans="1:12" x14ac:dyDescent="0.35">
      <c r="A26" s="3" t="inlineStr">
        <is>
          <t>lizettedecorte@gmail.com</t>
        </is>
      </c>
      <c r="B26" s="3" t="inlineStr">
        <is>
          <t>Lizette de Corte</t>
        </is>
      </c>
      <c r="C26" s="3" t="inlineStr">
        <is>
          <t>100+50</t>
        </is>
      </c>
      <c r="D26" s="133" t="inlineStr">
        <is>
          <t>100+50</t>
        </is>
      </c>
      <c r="E26" s="3" t="inlineStr">
        <is>
          <t>nvt</t>
        </is>
      </c>
      <c r="F26" s="3" t="inlineStr">
        <is>
          <t>nvt</t>
        </is>
      </c>
      <c r="G26" s="3">
        <v>150</v>
      </c>
      <c r="H26" s="133">
        <v>150</v>
      </c>
      <c r="I26" s="3">
        <v>10</v>
      </c>
      <c r="J26" s="190">
        <v>0</v>
      </c>
      <c r="K26" s="143" t="inlineStr">
        <is>
          <t>ziet af van vergoeding</t>
        </is>
      </c>
    </row>
    <row r="27" spans="1:12" x14ac:dyDescent="0.35">
      <c r="A27" s="3" t="inlineStr">
        <is>
          <t>guido_jonkers@hotmail.com</t>
        </is>
      </c>
      <c r="B27" s="142" t="inlineStr">
        <is>
          <t>Guido Jonkers</t>
        </is>
      </c>
      <c r="C27" s="3" t="inlineStr">
        <is>
          <t>nvt</t>
        </is>
      </c>
      <c r="D27" s="133" t="inlineStr">
        <is>
          <t>nvt</t>
        </is>
      </c>
      <c r="E27" s="3">
        <v>25</v>
      </c>
      <c r="F27" s="3">
        <v>6.25</v>
      </c>
      <c r="G27" s="3">
        <v>0</v>
      </c>
      <c r="H27" s="133">
        <v>0</v>
      </c>
      <c r="I27" s="3">
        <v>10</v>
      </c>
      <c r="J27" s="46">
        <v>0</v>
      </c>
    </row>
    <row r="28" spans="1:12" x14ac:dyDescent="0.35">
      <c r="A28" s="3" t="inlineStr">
        <is>
          <t>jenniepiet@gmail.com</t>
        </is>
      </c>
      <c r="B28" s="3" t="inlineStr">
        <is>
          <t>Bas van Riel</t>
        </is>
      </c>
      <c r="C28" s="3">
        <v>25</v>
      </c>
      <c r="D28" s="133">
        <v>25</v>
      </c>
      <c r="E28" s="3" t="inlineStr">
        <is>
          <t>nvt</t>
        </is>
      </c>
      <c r="F28" s="3" t="inlineStr">
        <is>
          <t>nvt</t>
        </is>
      </c>
      <c r="G28" s="3">
        <v>25</v>
      </c>
      <c r="H28" s="133">
        <v>25</v>
      </c>
      <c r="I28" s="3">
        <v>0</v>
      </c>
      <c r="J28" s="46">
        <v>25</v>
      </c>
    </row>
    <row r="29" spans="1:12" x14ac:dyDescent="0.35">
      <c r="A29" s="3" t="inlineStr">
        <is>
          <t>carlovandesande@gmail.com</t>
        </is>
      </c>
      <c r="B29" s="3" t="inlineStr">
        <is>
          <t>Giel van de Sande</t>
        </is>
      </c>
      <c r="C29" s="3">
        <v>25</v>
      </c>
      <c r="D29" s="133">
        <v>25</v>
      </c>
      <c r="E29" s="3" t="inlineStr">
        <is>
          <t>nvt</t>
        </is>
      </c>
      <c r="F29" s="3" t="inlineStr">
        <is>
          <t>nvt</t>
        </is>
      </c>
      <c r="G29" s="3">
        <v>25</v>
      </c>
      <c r="H29" s="133">
        <v>25</v>
      </c>
      <c r="I29" s="3">
        <v>0</v>
      </c>
      <c r="J29" s="46">
        <v>25</v>
      </c>
    </row>
    <row r="30" spans="1:12" x14ac:dyDescent="0.35">
      <c r="A30" s="145" t="inlineStr">
        <is>
          <t>jeroen.gosselink@outlook.com</t>
        </is>
      </c>
      <c r="B30" s="142" t="inlineStr">
        <is>
          <t>Jeroen Gosselink</t>
        </is>
      </c>
      <c r="C30" s="143">
        <v>50</v>
      </c>
      <c r="D30" s="144" t="inlineStr">
        <is>
          <t>nvt</t>
        </is>
      </c>
      <c r="E30" s="143">
        <v>25</v>
      </c>
      <c r="F30" s="143">
        <v>6.25</v>
      </c>
      <c r="G30" s="143">
        <v>0</v>
      </c>
      <c r="H30" s="144">
        <v>0</v>
      </c>
      <c r="I30" s="3">
        <v>10</v>
      </c>
      <c r="J30" s="190">
        <v>0</v>
      </c>
      <c r="K30" s="143" t="inlineStr">
        <is>
          <t>wil niet meegenomen worden als trainer</t>
        </is>
      </c>
      <c r="L30" s="3" t="inlineStr">
        <is>
          <t>contact gehad</t>
        </is>
      </c>
    </row>
    <row r="31" spans="1:12" x14ac:dyDescent="0.35">
      <c r="A31" s="3" t="inlineStr">
        <is>
          <t>kevlek14@gmail.com</t>
        </is>
      </c>
      <c r="B31" s="142" t="inlineStr">
        <is>
          <t>Kevin Roefs</t>
        </is>
      </c>
      <c r="C31" s="3" t="inlineStr">
        <is>
          <t>50+100</t>
        </is>
      </c>
      <c r="D31" s="133" t="inlineStr">
        <is>
          <t>100+100</t>
        </is>
      </c>
      <c r="E31" s="3">
        <v>50</v>
      </c>
      <c r="F31" s="3">
        <v>12.5</v>
      </c>
      <c r="G31" s="3">
        <v>200</v>
      </c>
      <c r="H31" s="133">
        <v>200</v>
      </c>
      <c r="I31" s="3">
        <v>10</v>
      </c>
      <c r="J31" s="46">
        <v>200</v>
      </c>
    </row>
    <row r="32" spans="1:12" x14ac:dyDescent="0.35">
      <c r="A32" s="3" t="inlineStr">
        <is>
          <t>tanjavdwiel@kpnmail.nl</t>
        </is>
      </c>
      <c r="B32" s="3" t="inlineStr">
        <is>
          <t>Tanja van de Wiel</t>
        </is>
      </c>
      <c r="C32" s="143">
        <v>100</v>
      </c>
      <c r="D32" s="144">
        <v>50</v>
      </c>
      <c r="E32" s="143" t="inlineStr">
        <is>
          <t>nvt</t>
        </is>
      </c>
      <c r="F32" s="143" t="inlineStr">
        <is>
          <t>nvt</t>
        </is>
      </c>
      <c r="G32" s="143">
        <v>0</v>
      </c>
      <c r="H32" s="144">
        <v>50</v>
      </c>
      <c r="I32" s="3">
        <v>10</v>
      </c>
      <c r="J32" s="191">
        <v>75</v>
      </c>
      <c r="K32" s="143" t="inlineStr">
        <is>
          <t>ziet af van vergoeding</t>
        </is>
      </c>
      <c r="L32" s="3" t="inlineStr">
        <is>
          <t>contact gehad</t>
        </is>
      </c>
    </row>
    <row r="33" spans="1:12" x14ac:dyDescent="0.35">
      <c r="A33" s="3" t="inlineStr">
        <is>
          <t>bjoenck@planet.nl</t>
        </is>
      </c>
      <c r="B33" s="142" t="inlineStr">
        <is>
          <t>Bert Jan Ouwerkerk</t>
        </is>
      </c>
      <c r="C33" s="143">
        <v>50</v>
      </c>
      <c r="D33" s="144">
        <v>75</v>
      </c>
      <c r="E33" s="143">
        <v>25</v>
      </c>
      <c r="F33" s="143">
        <v>6.25</v>
      </c>
      <c r="G33" s="143">
        <v>0</v>
      </c>
      <c r="H33" s="144">
        <v>75</v>
      </c>
      <c r="I33" s="3">
        <v>10</v>
      </c>
      <c r="J33" s="190">
        <v>0</v>
      </c>
      <c r="K33" s="143" t="inlineStr">
        <is>
          <t>ziet af van vergoeding</t>
        </is>
      </c>
      <c r="L33" s="3" t="inlineStr">
        <is>
          <t>contact gehad</t>
        </is>
      </c>
    </row>
    <row r="34" spans="1:12" x14ac:dyDescent="0.35">
      <c r="A34" s="3" t="inlineStr">
        <is>
          <t>j.loo7@upcmail.nl</t>
        </is>
      </c>
      <c r="B34" s="142" t="inlineStr">
        <is>
          <t>Conny van de Loo</t>
        </is>
      </c>
      <c r="C34" s="3" t="inlineStr">
        <is>
          <t>nvt</t>
        </is>
      </c>
      <c r="D34" s="133" t="inlineStr">
        <is>
          <t>nvt</t>
        </is>
      </c>
      <c r="E34" s="3">
        <v>25</v>
      </c>
      <c r="F34" s="3">
        <v>6.25</v>
      </c>
      <c r="G34" s="3">
        <v>0</v>
      </c>
      <c r="H34" s="133">
        <v>0</v>
      </c>
      <c r="I34" s="3">
        <v>10</v>
      </c>
      <c r="J34" s="46">
        <v>0</v>
      </c>
    </row>
    <row r="35" spans="1:12" x14ac:dyDescent="0.35">
      <c r="A35" s="3" t="inlineStr">
        <is>
          <t>vandenhuln@gmail.com</t>
        </is>
      </c>
      <c r="B35" s="3" t="inlineStr">
        <is>
          <t>Ymke Nijhuis</t>
        </is>
      </c>
      <c r="C35" s="3">
        <v>50</v>
      </c>
      <c r="D35" s="133">
        <v>50</v>
      </c>
      <c r="E35" s="3" t="inlineStr">
        <is>
          <t>nvt</t>
        </is>
      </c>
      <c r="F35" s="3" t="inlineStr">
        <is>
          <t>nvt</t>
        </is>
      </c>
      <c r="G35" s="3">
        <v>50</v>
      </c>
      <c r="H35" s="133">
        <v>50</v>
      </c>
      <c r="I35" s="3">
        <v>0</v>
      </c>
      <c r="J35" s="46">
        <v>50</v>
      </c>
    </row>
    <row r="36" spans="1:12" x14ac:dyDescent="0.35">
      <c r="A36" s="3" t="inlineStr">
        <is>
          <t>hansvdwiel84@kpnmail.nl</t>
        </is>
      </c>
      <c r="B36" s="142" t="inlineStr">
        <is>
          <t>Hans van de Wiel</t>
        </is>
      </c>
      <c r="C36" s="143" t="inlineStr">
        <is>
          <t>200+100</t>
        </is>
      </c>
      <c r="D36" s="144" t="inlineStr">
        <is>
          <t>50+40</t>
        </is>
      </c>
      <c r="E36" s="143" t="inlineStr">
        <is>
          <t>100+100</t>
        </is>
      </c>
      <c r="F36" s="143">
        <v>50</v>
      </c>
      <c r="G36" s="143">
        <v>0</v>
      </c>
      <c r="H36" s="144">
        <v>90</v>
      </c>
      <c r="I36" s="3">
        <v>10</v>
      </c>
      <c r="J36" s="191">
        <v>90</v>
      </c>
      <c r="K36" s="143" t="inlineStr">
        <is>
          <t>ziet af van vergoeding</t>
        </is>
      </c>
      <c r="L36" s="3" t="inlineStr">
        <is>
          <t>contact gehad</t>
        </is>
      </c>
    </row>
    <row r="37" spans="1:12" x14ac:dyDescent="0.35">
      <c r="A37" s="3"/>
      <c r="B37" s="3" t="inlineStr">
        <is>
          <t>Bas Haaksman</t>
        </is>
      </c>
      <c r="C37" s="3" t="inlineStr">
        <is>
          <t>nvt</t>
        </is>
      </c>
      <c r="D37" s="133" t="inlineStr">
        <is>
          <t>nvt</t>
        </is>
      </c>
      <c r="E37" s="3" t="inlineStr">
        <is>
          <t>nvt</t>
        </is>
      </c>
      <c r="F37" s="3" t="inlineStr">
        <is>
          <t>nvt</t>
        </is>
      </c>
      <c r="G37" s="3">
        <v>0</v>
      </c>
      <c r="H37" s="133">
        <v>0</v>
      </c>
      <c r="I37" s="101">
        <v>10</v>
      </c>
      <c r="J37" s="46">
        <v>0</v>
      </c>
      <c r="K37" s="3" t="inlineStr">
        <is>
          <t>maar 1 of 2 trainingen</t>
        </is>
      </c>
    </row>
    <row r="38" spans="1:12" x14ac:dyDescent="0.35">
      <c r="A38" s="3" t="inlineStr">
        <is>
          <t>sophievanlent98@gmail.com</t>
        </is>
      </c>
      <c r="B38" s="142" t="inlineStr">
        <is>
          <t>Sophie van Lent</t>
        </is>
      </c>
      <c r="C38" s="3">
        <v>50</v>
      </c>
      <c r="D38" s="133">
        <v>50</v>
      </c>
      <c r="E38" s="3">
        <v>25</v>
      </c>
      <c r="F38" s="3">
        <v>6.25</v>
      </c>
      <c r="G38" s="3">
        <v>50</v>
      </c>
      <c r="H38" s="133">
        <v>50</v>
      </c>
      <c r="I38" s="3">
        <v>10</v>
      </c>
      <c r="J38" s="46">
        <v>50</v>
      </c>
    </row>
    <row r="39" spans="1:12" x14ac:dyDescent="0.35">
      <c r="A39" s="3" t="inlineStr">
        <is>
          <t>sophiewouters2003@outlook.com</t>
        </is>
      </c>
      <c r="B39" s="142" t="inlineStr">
        <is>
          <t>Sophie Wouters</t>
        </is>
      </c>
      <c r="C39" s="3">
        <v>50</v>
      </c>
      <c r="D39" s="133">
        <v>50</v>
      </c>
      <c r="E39" s="3">
        <v>25</v>
      </c>
      <c r="F39" s="3">
        <v>6.25</v>
      </c>
      <c r="G39" s="3">
        <v>50</v>
      </c>
      <c r="H39" s="133">
        <v>50</v>
      </c>
      <c r="I39" s="3">
        <v>10</v>
      </c>
      <c r="J39" s="46">
        <v>50</v>
      </c>
    </row>
    <row r="40" spans="1:12" x14ac:dyDescent="0.35">
      <c r="A40" s="3" t="inlineStr">
        <is>
          <t>dorineroefs@gmail.com</t>
        </is>
      </c>
      <c r="B40" s="142" t="inlineStr">
        <is>
          <t>Dorine Roefs</t>
        </is>
      </c>
      <c r="C40" s="3" t="inlineStr">
        <is>
          <t>100+100</t>
        </is>
      </c>
      <c r="D40" s="133" t="inlineStr">
        <is>
          <t>100+33</t>
        </is>
      </c>
      <c r="E40" s="3">
        <v>50</v>
      </c>
      <c r="F40" s="3">
        <v>12.5</v>
      </c>
      <c r="G40" s="3">
        <v>133</v>
      </c>
      <c r="H40" s="133">
        <v>133</v>
      </c>
      <c r="I40" s="3">
        <v>10</v>
      </c>
      <c r="J40" s="46">
        <v>133</v>
      </c>
      <c r="L40" s="3" t="inlineStr">
        <is>
          <t>contact gehad</t>
        </is>
      </c>
    </row>
    <row r="41" spans="1:12" x14ac:dyDescent="0.35">
      <c r="A41" s="3" t="inlineStr">
        <is>
          <t>amadou.s3108@gmail.com</t>
        </is>
      </c>
      <c r="B41" s="142" t="inlineStr">
        <is>
          <t>Amadou Sarr</t>
        </is>
      </c>
      <c r="C41" s="3" t="inlineStr">
        <is>
          <t>50+50</t>
        </is>
      </c>
      <c r="D41" s="133" t="inlineStr">
        <is>
          <t>50+50</t>
        </is>
      </c>
      <c r="E41" s="3">
        <v>50</v>
      </c>
      <c r="F41" s="3">
        <v>12.5</v>
      </c>
      <c r="G41" s="3">
        <v>100</v>
      </c>
      <c r="H41" s="133">
        <v>100</v>
      </c>
      <c r="I41" s="3">
        <v>10</v>
      </c>
      <c r="J41" s="46">
        <v>100</v>
      </c>
      <c r="K41" s="3" t="inlineStr">
        <is>
          <t xml:space="preserve">reiskostenvergoeding </t>
        </is>
      </c>
    </row>
    <row r="42" spans="1:12" x14ac:dyDescent="0.35">
      <c r="A42" s="147" t="inlineStr">
        <is>
          <t>grtjnkln@gmail.com</t>
        </is>
      </c>
      <c r="B42" s="142" t="inlineStr">
        <is>
          <t>Gertjan Koolen</t>
        </is>
      </c>
      <c r="C42" s="3">
        <v>50</v>
      </c>
      <c r="D42" s="133">
        <v>50</v>
      </c>
      <c r="E42" s="3">
        <v>50</v>
      </c>
      <c r="F42" s="3">
        <v>12.5</v>
      </c>
      <c r="G42" s="3">
        <v>50</v>
      </c>
      <c r="H42" s="133">
        <v>50</v>
      </c>
      <c r="I42" s="3">
        <v>10</v>
      </c>
      <c r="J42" s="46">
        <v>50</v>
      </c>
    </row>
    <row r="43" spans="1:12" x14ac:dyDescent="0.35">
      <c r="A43" s="3" t="inlineStr">
        <is>
          <t>casvanbrakel@outlook.com</t>
        </is>
      </c>
      <c r="B43" s="142" t="inlineStr">
        <is>
          <t>Cas van Brakel</t>
        </is>
      </c>
      <c r="C43" s="148">
        <v>50</v>
      </c>
      <c r="D43" s="149">
        <v>25</v>
      </c>
      <c r="E43" s="148">
        <v>25</v>
      </c>
      <c r="F43" s="148">
        <v>6.25</v>
      </c>
      <c r="G43" s="148">
        <v>25</v>
      </c>
      <c r="H43" s="149">
        <v>25</v>
      </c>
      <c r="I43" s="3">
        <v>10</v>
      </c>
      <c r="J43" s="192">
        <v>25</v>
      </c>
    </row>
    <row r="44" spans="1:12" x14ac:dyDescent="0.35">
      <c r="A44" s="3" t="inlineStr">
        <is>
          <t>ingrid@profysic.nl</t>
        </is>
      </c>
      <c r="B44" s="142" t="inlineStr">
        <is>
          <t>Ingrid Janssen</t>
        </is>
      </c>
      <c r="C44" s="143">
        <v>50</v>
      </c>
      <c r="D44" s="144">
        <v>25</v>
      </c>
      <c r="E44" s="143">
        <v>25</v>
      </c>
      <c r="F44" s="143">
        <v>6.25</v>
      </c>
      <c r="G44" s="143">
        <v>0</v>
      </c>
      <c r="H44" s="144">
        <v>25</v>
      </c>
      <c r="I44" s="3">
        <v>10</v>
      </c>
      <c r="J44" s="190">
        <v>0</v>
      </c>
      <c r="K44" s="143" t="inlineStr">
        <is>
          <t>ziet af van vergoeding</t>
        </is>
      </c>
      <c r="L44" s="3" t="inlineStr">
        <is>
          <t>contact gehad</t>
        </is>
      </c>
    </row>
    <row r="45" spans="1:12" x14ac:dyDescent="0.35">
      <c r="A45" s="3" t="inlineStr">
        <is>
          <t>matiahoi@hotmail.com</t>
        </is>
      </c>
      <c r="B45" s="142" t="inlineStr">
        <is>
          <t>Matia van de Wiel</t>
        </is>
      </c>
      <c r="C45" s="143">
        <v>100</v>
      </c>
      <c r="D45" s="144">
        <v>60</v>
      </c>
      <c r="E45" s="143">
        <v>50</v>
      </c>
      <c r="F45" s="143">
        <v>12.5</v>
      </c>
      <c r="G45" s="143">
        <v>0</v>
      </c>
      <c r="H45" s="144">
        <v>60</v>
      </c>
      <c r="I45" s="3">
        <v>10</v>
      </c>
      <c r="J45" s="190">
        <v>0</v>
      </c>
      <c r="K45" s="143" t="inlineStr">
        <is>
          <t>ziet af van vergoeding</t>
        </is>
      </c>
      <c r="L45" s="3" t="inlineStr">
        <is>
          <t>contact gehad</t>
        </is>
      </c>
    </row>
    <row r="46" spans="1:12" x14ac:dyDescent="0.35">
      <c r="A46" s="3" t="inlineStr">
        <is>
          <t>coco.schalkwijk@gmx.net</t>
        </is>
      </c>
      <c r="B46" s="142" t="inlineStr">
        <is>
          <t>Coco Schalkwijk</t>
        </is>
      </c>
      <c r="C46" s="3" t="inlineStr">
        <is>
          <t>nvt</t>
        </is>
      </c>
      <c r="D46" s="133" t="inlineStr">
        <is>
          <t>nvt</t>
        </is>
      </c>
      <c r="E46" s="3">
        <v>25</v>
      </c>
      <c r="F46" s="3">
        <v>6.25</v>
      </c>
      <c r="G46" s="3">
        <v>0</v>
      </c>
      <c r="H46" s="133">
        <v>0</v>
      </c>
      <c r="I46" s="3">
        <v>10</v>
      </c>
      <c r="J46" s="46">
        <v>0</v>
      </c>
    </row>
    <row r="47" spans="1:12" x14ac:dyDescent="0.35">
      <c r="A47" s="3" t="inlineStr">
        <is>
          <t>maeva.bonjour@gmail.com</t>
        </is>
      </c>
      <c r="B47" s="3" t="inlineStr">
        <is>
          <t>Maeva Bonjour</t>
        </is>
      </c>
      <c r="C47" s="143">
        <v>50</v>
      </c>
      <c r="D47" s="144">
        <v>25</v>
      </c>
      <c r="E47" s="143" t="inlineStr">
        <is>
          <t>nvt</t>
        </is>
      </c>
      <c r="F47" s="143" t="inlineStr">
        <is>
          <t>nvt</t>
        </is>
      </c>
      <c r="G47" s="143">
        <v>0</v>
      </c>
      <c r="H47" s="144">
        <v>25</v>
      </c>
      <c r="I47" s="101">
        <v>10</v>
      </c>
      <c r="J47" s="190">
        <v>0</v>
      </c>
      <c r="K47" s="143" t="inlineStr">
        <is>
          <t>ziet af van vergoeding</t>
        </is>
      </c>
      <c r="L47" s="3" t="inlineStr">
        <is>
          <t>contact gehad</t>
        </is>
      </c>
    </row>
    <row r="48" spans="1:12" x14ac:dyDescent="0.35">
      <c r="A48" s="3" t="inlineStr">
        <is>
          <t>irisenharold@hetnet.nl</t>
        </is>
      </c>
      <c r="B48" s="142" t="inlineStr">
        <is>
          <t>Iris Wouters</t>
        </is>
      </c>
      <c r="C48" s="3" t="inlineStr">
        <is>
          <t>nvt</t>
        </is>
      </c>
      <c r="D48" s="133" t="inlineStr">
        <is>
          <t>nvt</t>
        </is>
      </c>
      <c r="E48" s="3">
        <v>50</v>
      </c>
      <c r="F48" s="3">
        <v>12.5</v>
      </c>
      <c r="G48" s="3">
        <v>0</v>
      </c>
      <c r="H48" s="133">
        <v>0</v>
      </c>
      <c r="I48" s="3">
        <v>10</v>
      </c>
      <c r="J48" s="46">
        <v>0</v>
      </c>
    </row>
    <row r="49" spans="1:12" x14ac:dyDescent="0.35">
      <c r="A49" s="3" t="inlineStr">
        <is>
          <t>koenvankroonenburg@hotmail.com</t>
        </is>
      </c>
      <c r="B49" s="142" t="inlineStr">
        <is>
          <t>Koen van Kroonenburg</t>
        </is>
      </c>
      <c r="C49" s="3">
        <v>100</v>
      </c>
      <c r="D49" s="133">
        <v>25</v>
      </c>
      <c r="E49" s="3">
        <v>50</v>
      </c>
      <c r="F49" s="3">
        <v>12.5</v>
      </c>
      <c r="G49" s="3">
        <v>25</v>
      </c>
      <c r="H49" s="133">
        <v>25</v>
      </c>
      <c r="I49" s="3">
        <v>10</v>
      </c>
      <c r="J49" s="46">
        <v>25</v>
      </c>
    </row>
    <row r="50" spans="1:12" x14ac:dyDescent="0.35">
      <c r="A50" s="3" t="inlineStr">
        <is>
          <t>joke.pelt@upcmail.nl</t>
        </is>
      </c>
      <c r="B50" s="3" t="inlineStr">
        <is>
          <t>Joke Pelt</t>
        </is>
      </c>
      <c r="C50" s="3">
        <v>100</v>
      </c>
      <c r="D50" s="133">
        <v>100</v>
      </c>
      <c r="E50" s="3" t="inlineStr">
        <is>
          <t>nvt</t>
        </is>
      </c>
      <c r="F50" s="3" t="inlineStr">
        <is>
          <t>nvt</t>
        </is>
      </c>
      <c r="G50" s="3">
        <v>100</v>
      </c>
      <c r="H50" s="133">
        <v>100</v>
      </c>
      <c r="I50" s="3">
        <v>0</v>
      </c>
      <c r="J50" s="46">
        <v>100</v>
      </c>
      <c r="L50" s="3" t="inlineStr">
        <is>
          <t>contact gehad</t>
        </is>
      </c>
    </row>
    <row r="51" spans="1:12" x14ac:dyDescent="0.35">
      <c r="A51" s="3"/>
    </row>
    <row r="52" spans="1:12" x14ac:dyDescent="0.35">
      <c r="B52" s="133"/>
      <c r="E52" s="106"/>
      <c r="G52" s="3">
        <f>SUM(G25:G51)</f>
        <v>983</v>
      </c>
      <c r="H52" s="146">
        <f>SUM(H25:H51)</f>
        <v>1368</v>
      </c>
      <c r="I52" s="141">
        <f>SUM(I25:I51)</f>
        <v>220</v>
      </c>
      <c r="J52" s="141">
        <f>SUM(J25:J51)</f>
        <v>998</v>
      </c>
    </row>
    <row r="53" spans="1:12" x14ac:dyDescent="0.35">
      <c r="B53" s="133"/>
      <c r="G53" s="150" t="inlineStr">
        <is>
          <t>kadobon coach!</t>
        </is>
      </c>
    </row>
    <row r="54" spans="1:12" x14ac:dyDescent="0.35">
      <c r="B54" s="133"/>
      <c r="E54" s="106"/>
    </row>
    <row r="55" spans="1:12" x14ac:dyDescent="0.35">
      <c r="B55" s="133" t="inlineStr">
        <is>
          <t>Totaal</t>
        </is>
      </c>
      <c r="C55" s="133"/>
      <c r="D55" s="133"/>
      <c r="E55" s="189"/>
      <c r="F55" s="133" t="inlineStr">
        <is>
          <t>Totaal</t>
        </is>
      </c>
      <c r="G55" s="9"/>
      <c r="H55" s="133"/>
      <c r="I55" s="133">
        <f>J52+I52</f>
        <v>1218</v>
      </c>
    </row>
    <row r="56" spans="1:12" x14ac:dyDescent="0.35">
      <c r="B56" s="133"/>
    </row>
    <row r="57" spans="1:12" x14ac:dyDescent="0.35">
      <c r="B57" s="105"/>
    </row>
    <row r="59" spans="1:12" x14ac:dyDescent="0.35">
      <c r="B59" s="133"/>
      <c r="C59" s="133"/>
      <c r="D59" s="133"/>
      <c r="F59" s="105"/>
    </row>
    <row r="60" spans="1:12" x14ac:dyDescent="0.35">
      <c r="B60" s="105"/>
      <c r="C60" s="105"/>
      <c r="D60" s="105"/>
      <c r="E60" s="105"/>
      <c r="F60" s="105"/>
      <c r="G60" s="151"/>
      <c r="H60" s="107"/>
      <c r="I60" s="151"/>
    </row>
    <row r="61" spans="1:12" x14ac:dyDescent="0.35">
      <c r="B61" s="105"/>
      <c r="C61" s="105"/>
      <c r="D61" s="105"/>
      <c r="E61" s="105"/>
      <c r="F61" s="105"/>
      <c r="G61" s="151"/>
      <c r="H61" s="107"/>
      <c r="I61" s="151"/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460B-9437-4EEB-B689-9E6ACB4BED42}">
  <dimension ref="A2:C15"/>
  <sheetViews>
    <sheetView topLeftCell="A2" workbookViewId="0">
      <selection activeCell="A6" sqref="A6:B7"/>
    </sheetView>
  </sheetViews>
  <sheetFormatPr defaultRowHeight="14.5" x14ac:dyDescent="0.35"/>
  <cols>
    <col min="1" max="1" width="40.1796875" customWidth="1"/>
    <col min="2" max="2" width="15.1796875" customWidth="1"/>
    <col min="3" max="3" width="16.6328125" customWidth="1"/>
  </cols>
  <sheetData>
    <row r="2" spans="1:3" ht="18.5" x14ac:dyDescent="0.45">
      <c r="A2" s="11" t="inlineStr">
        <is>
          <t>Nieuw voorstel vergoedingen trainers coaches 2021/2022</t>
        </is>
      </c>
    </row>
    <row r="3" spans="1:3" x14ac:dyDescent="0.35">
      <c r="A3" t="inlineStr">
        <is>
          <r>
            <t xml:space="preserve">*Deze kosten zijn </t>
          </r>
          <r>
            <rPr>
              <u/>
              <sz val="11"/>
              <color theme="1"/>
              <rFont val="Calibri"/>
              <family val="2"/>
              <scheme val="minor"/>
            </rPr>
            <t>niet</t>
          </r>
          <r>
            <rPr>
              <sz val="11"/>
              <color theme="1"/>
              <rFont val="Calibri"/>
              <family val="2"/>
              <scheme val="minor"/>
            </rPr>
            <t xml:space="preserve"> meeberekend in de nieuwe contributie</t>
          </r>
        </is>
      </c>
    </row>
    <row r="5" spans="1:3" x14ac:dyDescent="0.35">
      <c r="B5" s="29" t="inlineStr">
        <is>
          <t>Vergoeding</t>
        </is>
      </c>
    </row>
    <row r="6" spans="1:3" x14ac:dyDescent="0.35">
      <c r="A6" s="30" t="inlineStr">
        <is>
          <t>Coach per team</t>
        </is>
      </c>
      <c r="B6" s="3">
        <v>50</v>
      </c>
      <c r="C6" s="3"/>
    </row>
    <row r="7" spans="1:3" ht="15" thickBot="1" x14ac:dyDescent="0.4">
      <c r="A7" s="45" t="inlineStr">
        <is>
          <t>trainer per team</t>
        </is>
      </c>
      <c r="B7" s="10">
        <v>100</v>
      </c>
    </row>
    <row r="8" spans="1:3" ht="15" thickTop="1" x14ac:dyDescent="0.35">
      <c r="A8" s="9" t="inlineStr">
        <is>
          <t>Totaal per team</t>
        </is>
      </c>
      <c r="B8" s="3">
        <f>SUM(B6:B7)</f>
        <v>150</v>
      </c>
    </row>
    <row r="10" spans="1:3" x14ac:dyDescent="0.35">
      <c r="A10" t="inlineStr">
        <is>
          <t>Totaal voor 13 teams</t>
        </is>
      </c>
      <c r="B10" s="7">
        <f>13*B8</f>
        <v>1950</v>
      </c>
      <c r="C10" s="44" t="inlineStr">
        <is>
          <t>Volgens indeling Dorien</t>
        </is>
      </c>
    </row>
    <row r="11" spans="1:3" x14ac:dyDescent="0.35">
      <c r="C11" s="43"/>
    </row>
    <row r="12" spans="1:3" ht="29" x14ac:dyDescent="0.35">
      <c r="A12" s="5" t="inlineStr">
        <is>
          <t>Dames recreanten teams heeft geen 
coach alleen trainer</t>
        </is>
      </c>
      <c r="B12" s="46">
        <v>100</v>
      </c>
      <c r="C12" t="inlineStr">
        <is>
          <t>input van Eric</t>
        </is>
      </c>
    </row>
    <row r="13" spans="1:3" ht="15" thickBot="1" x14ac:dyDescent="0.4">
      <c r="A13" s="35" t="inlineStr">
        <is>
          <t>Heren recreanten geen trainer en geen coach</t>
        </is>
      </c>
      <c r="B13" s="47">
        <v>0</v>
      </c>
      <c r="C13" t="inlineStr">
        <is>
          <t>input van Eric</t>
        </is>
      </c>
    </row>
    <row r="14" spans="1:3" ht="15" thickTop="1" x14ac:dyDescent="0.35">
      <c r="A14" s="42"/>
      <c r="B14" s="48"/>
    </row>
    <row r="15" spans="1:3" x14ac:dyDescent="0.35">
      <c r="A15" s="2" t="inlineStr">
        <is>
          <t>Totaal vergoeding</t>
        </is>
      </c>
      <c r="B15" s="40">
        <f>B10+B12</f>
        <v>2050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8C3A7-3814-48B9-883F-AE2BE0AA5DE8}">
  <sheetPr filterMode="1"/>
  <dimension ref="A1:T194"/>
  <sheetViews>
    <sheetView workbookViewId="0">
      <selection activeCell="F9" sqref="F9:F198"/>
    </sheetView>
  </sheetViews>
  <sheetFormatPr defaultRowHeight="14.5" x14ac:dyDescent="0.35"/>
  <cols>
    <col min="1" max="1" width="19.81640625" bestFit="1" customWidth="1"/>
    <col min="2" max="2" width="6.08984375" bestFit="1" customWidth="1"/>
    <col min="3" max="3" width="13" bestFit="1" customWidth="1"/>
    <col min="4" max="4" width="10.08984375" bestFit="1" customWidth="1"/>
    <col min="5" max="5" width="12" bestFit="1" customWidth="1"/>
    <col min="6" max="6" width="8.81640625" bestFit="1" customWidth="1"/>
    <col min="7" max="7" width="14.90625" bestFit="1" customWidth="1"/>
    <col min="8" max="8" width="20" bestFit="1" customWidth="1"/>
    <col min="9" max="9" width="47.26953125" bestFit="1" customWidth="1"/>
    <col min="10" max="10" width="13.08984375" bestFit="1" customWidth="1"/>
    <col min="11" max="11" width="67.36328125" bestFit="1" customWidth="1"/>
    <col min="12" max="12" width="19.90625" bestFit="1" customWidth="1"/>
    <col min="13" max="13" width="29.08984375" bestFit="1" customWidth="1"/>
    <col min="20" max="20" width="19.90625" bestFit="1" customWidth="1"/>
  </cols>
  <sheetData>
    <row r="1" spans="1:13" x14ac:dyDescent="0.35">
      <c r="A1" t="inlineStr">
        <is>
          <t>IBAN/BBAN</t>
        </is>
      </c>
      <c r="B1" t="inlineStr">
        <is>
          <t>Valuta</t>
        </is>
      </c>
      <c r="C1" t="inlineStr">
        <is>
          <t>BIC</t>
        </is>
      </c>
      <c r="D1" t="inlineStr">
        <is>
          <t>Datum</t>
        </is>
      </c>
      <c r="E1" t="inlineStr">
        <is>
          <t>Valuta datum</t>
        </is>
      </c>
      <c r="F1" t="inlineStr">
        <is>
          <t>Bedrag</t>
        </is>
      </c>
      <c r="G1" t="inlineStr">
        <is>
          <t>saldo na boeking</t>
        </is>
      </c>
      <c r="H1" t="inlineStr">
        <is>
          <t>IBAN/BBAN tegenpartij</t>
        </is>
      </c>
      <c r="I1" t="inlineStr">
        <is>
          <t>Naam tegenpartij</t>
        </is>
      </c>
      <c r="J1" t="inlineStr">
        <is>
          <t>BIC tegenpartij</t>
        </is>
      </c>
      <c r="K1" t="inlineStr">
        <is>
          <t>Omschrijving - 1</t>
        </is>
      </c>
      <c r="L1" t="inlineStr">
        <is>
          <t>Naam rekeninghouder</t>
        </is>
      </c>
      <c r="M1" t="inlineStr">
        <is>
          <t>c</t>
        </is>
      </c>
    </row>
    <row r="2" spans="1:13" hidden="1" x14ac:dyDescent="0.35">
      <c r="A2" t="inlineStr">
        <is>
          <t>NL28RABO0138832935</t>
        </is>
      </c>
      <c r="B2" t="inlineStr">
        <is>
          <t>EUR</t>
        </is>
      </c>
      <c r="C2" t="inlineStr">
        <is>
          <t>RABONL2UXXX</t>
        </is>
      </c>
      <c r="D2" s="88">
        <v>44106</v>
      </c>
      <c r="E2" s="88">
        <v>44106</v>
      </c>
      <c r="F2" s="1">
        <v>-3217.25</v>
      </c>
      <c r="G2" s="1">
        <v>1060.19</v>
      </c>
      <c r="H2" t="inlineStr">
        <is>
          <t>NL56RABO0184135990</t>
        </is>
      </c>
      <c r="I2" t="inlineStr">
        <is>
          <t>Sportcentrum de Kemmer BV</t>
        </is>
      </c>
      <c r="J2" t="inlineStr">
        <is>
          <t>RABONL2UXXX</t>
        </is>
      </c>
      <c r="K2" t="inlineStr">
        <is>
          <t>BCO Factuurdatum 15-09-2020 zaalhuur weekenden 2020</t>
        </is>
      </c>
      <c r="L2" t="inlineStr">
        <is>
          <t>Basketbalclub Oirschot</t>
        </is>
      </c>
      <c r="M2" t="inlineStr">
        <is>
          <t>K</t>
        </is>
      </c>
    </row>
    <row r="3" spans="1:13" hidden="1" x14ac:dyDescent="0.35">
      <c r="A3" t="inlineStr">
        <is>
          <t>NL28RABO0138832935</t>
        </is>
      </c>
      <c r="B3" t="inlineStr">
        <is>
          <t>EUR</t>
        </is>
      </c>
      <c r="C3" t="inlineStr">
        <is>
          <t>RABONL2UXXX</t>
        </is>
      </c>
      <c r="D3" s="88">
        <v>44096</v>
      </c>
      <c r="E3" s="88">
        <v>44096</v>
      </c>
      <c r="F3">
        <v>-41.5</v>
      </c>
      <c r="G3" s="1">
        <v>4360</v>
      </c>
      <c r="H3" t="inlineStr">
        <is>
          <t>NL56RABO0184135990</t>
        </is>
      </c>
      <c r="I3" t="inlineStr">
        <is>
          <t>Sportcentrum de Kemmer BV</t>
        </is>
      </c>
      <c r="J3" t="inlineStr">
        <is>
          <t>RABONL2UXXX</t>
        </is>
      </c>
      <c r="K3" t="inlineStr">
        <is>
          <t>afwikkeling zaalhuur i.v.m. Corona</t>
        </is>
      </c>
      <c r="L3" t="inlineStr">
        <is>
          <t>Basketbalclub Oirschot</t>
        </is>
      </c>
      <c r="M3" t="inlineStr">
        <is>
          <t>K</t>
        </is>
      </c>
    </row>
    <row r="4" spans="1:13" hidden="1" x14ac:dyDescent="0.35">
      <c r="A4" t="inlineStr">
        <is>
          <t>NL28RABO0138832935</t>
        </is>
      </c>
      <c r="B4" t="inlineStr">
        <is>
          <t>EUR</t>
        </is>
      </c>
      <c r="C4" t="inlineStr">
        <is>
          <t>RABONL2UXXX</t>
        </is>
      </c>
      <c r="D4" s="88">
        <v>44076</v>
      </c>
      <c r="E4" s="88">
        <v>44076</v>
      </c>
      <c r="F4" s="1">
        <v>-3825</v>
      </c>
      <c r="G4" s="1">
        <v>6092.25</v>
      </c>
      <c r="H4" t="inlineStr">
        <is>
          <t>NL56RABO0184135990</t>
        </is>
      </c>
      <c r="I4" t="inlineStr">
        <is>
          <t>Sportcentrum de Kemmer BV</t>
        </is>
      </c>
      <c r="J4" t="inlineStr">
        <is>
          <t>RABONL2UXXX</t>
        </is>
      </c>
      <c r="K4" t="inlineStr">
        <is>
          <t>BCO Factuurdatum 24-08-2020 1e termijn 1e deel zaalhuur cfm afspraak</t>
        </is>
      </c>
      <c r="L4" t="inlineStr">
        <is>
          <t>Basketbalclub Oirschot</t>
        </is>
      </c>
      <c r="M4" t="inlineStr">
        <is>
          <t>K</t>
        </is>
      </c>
    </row>
    <row r="5" spans="1:13" hidden="1" x14ac:dyDescent="0.35">
      <c r="A5" t="inlineStr">
        <is>
          <t>NL28RABO0138832935</t>
        </is>
      </c>
      <c r="B5" t="inlineStr">
        <is>
          <t>EUR</t>
        </is>
      </c>
      <c r="C5" t="inlineStr">
        <is>
          <t>RABONL2UXXX</t>
        </is>
      </c>
      <c r="D5" s="88">
        <v>44378</v>
      </c>
      <c r="E5" s="88">
        <v>44378</v>
      </c>
      <c r="F5" s="1">
        <v>-2762.5</v>
      </c>
      <c r="G5" s="1">
        <v>20670.080000000002</v>
      </c>
      <c r="H5" t="inlineStr">
        <is>
          <t>NL56RABO0184135990</t>
        </is>
      </c>
      <c r="I5" t="inlineStr">
        <is>
          <t>Sportcentrum de Kemmer BV</t>
        </is>
      </c>
      <c r="J5" t="inlineStr">
        <is>
          <t>RABONL2UXXX</t>
        </is>
      </c>
      <c r="K5" t="inlineStr">
        <is>
          <t>BCO tweede termijn tot 23 juli</t>
        </is>
      </c>
      <c r="M5" t="inlineStr">
        <is>
          <t>K</t>
        </is>
      </c>
      <c r="T5" t="inlineStr">
        <is>
          <t>Basketbalclub Oirschot</t>
        </is>
      </c>
    </row>
  </sheetData>
  <autoFilter ref="A1:T194" xr:uid="{2BA8C3A7-3814-48B9-883F-AE2BE0AA5DE8}">
    <filterColumn colId="12">
      <filters>
        <filter val="K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10672-5BBD-4E9B-A07C-5B280CC72A19}">
  <dimension ref="A1:I29"/>
  <sheetViews>
    <sheetView topLeftCell="B1" zoomScale="101" workbookViewId="0">
      <selection activeCell="H10" sqref="H10"/>
    </sheetView>
  </sheetViews>
  <sheetFormatPr defaultRowHeight="14.5" x14ac:dyDescent="0.35"/>
  <cols>
    <col min="1" max="1" width="12.36328125" customWidth="1"/>
    <col min="2" max="2" width="13.08984375" customWidth="1"/>
    <col min="3" max="3" width="14.81640625" customWidth="1"/>
    <col min="4" max="4" width="21.26953125" customWidth="1"/>
    <col min="5" max="5" width="9.08984375" bestFit="1" customWidth="1"/>
    <col min="6" max="6" width="14.08984375" customWidth="1"/>
    <col min="7" max="7" width="34.54296875" customWidth="1"/>
    <col min="9" max="9" width="26.7265625" customWidth="1"/>
  </cols>
  <sheetData>
    <row r="1" spans="1:9" s="3" customFormat="1" x14ac:dyDescent="0.35">
      <c r="A1" s="9" t="inlineStr">
        <is>
          <t>Wedstrijden en trainingen Corona periode</t>
        </is>
      </c>
      <c r="B1" s="105"/>
    </row>
    <row r="2" spans="1:9" s="3" customFormat="1" x14ac:dyDescent="0.35">
      <c r="A2" s="133"/>
      <c r="B2" s="105"/>
    </row>
    <row r="3" spans="1:9" s="3" customFormat="1" x14ac:dyDescent="0.35">
      <c r="A3" s="133"/>
    </row>
    <row r="4" spans="1:9" s="3" customFormat="1" x14ac:dyDescent="0.35">
      <c r="A4" s="133"/>
      <c r="B4" s="133" t="inlineStr">
        <is>
          <t xml:space="preserve">Start binnen </t>
        </is>
      </c>
      <c r="C4" s="133" t="inlineStr">
        <is>
          <t>stop binnen</t>
        </is>
      </c>
      <c r="D4" s="133" t="inlineStr">
        <is>
          <t>start buiten trainingen</t>
        </is>
      </c>
      <c r="E4" s="3" t="inlineStr">
        <is>
          <t>weer in zaal</t>
        </is>
      </c>
      <c r="F4" s="105" t="inlineStr">
        <is>
          <t>eind zaal</t>
        </is>
      </c>
    </row>
    <row r="5" spans="1:9" s="3" customFormat="1" ht="43.5" x14ac:dyDescent="0.35">
      <c r="A5" s="133" t="inlineStr">
        <is>
          <t>&lt;18</t>
        </is>
      </c>
      <c r="B5" s="105">
        <v>44067</v>
      </c>
      <c r="C5" s="105">
        <v>44180</v>
      </c>
      <c r="D5" s="105">
        <v>44197</v>
      </c>
      <c r="E5" s="105">
        <v>44341</v>
      </c>
      <c r="F5" s="105">
        <v>44401</v>
      </c>
      <c r="G5" s="151" t="inlineStr">
        <is>
          <t>6 maanden binnen/ overige maanden buiten
wedstrijden tot en met 11 oktober 2020</t>
        </is>
      </c>
      <c r="H5" s="107">
        <v>0.25</v>
      </c>
      <c r="I5" s="151" t="inlineStr">
        <is>
          <t>Aangezien NBB alle kosten heeft doorberekend op 50%
 van de inschrijfkosten na.</t>
        </is>
      </c>
    </row>
    <row r="6" spans="1:9" s="3" customFormat="1" ht="43.5" x14ac:dyDescent="0.35">
      <c r="A6" s="133" t="inlineStr">
        <is>
          <t xml:space="preserve">18-26 </t>
        </is>
      </c>
      <c r="B6" s="105">
        <v>44067</v>
      </c>
      <c r="C6" s="105">
        <v>44118</v>
      </c>
      <c r="D6" s="105">
        <v>44271</v>
      </c>
      <c r="E6" s="152">
        <v>44354</v>
      </c>
      <c r="F6" s="105">
        <v>44401</v>
      </c>
      <c r="G6" s="151" t="inlineStr">
        <is>
          <t>3 maanden binnen / 3 maanden buiten
Wedstrijden tot en met 11 oktober</t>
        </is>
      </c>
      <c r="H6" s="107">
        <v>0.35</v>
      </c>
      <c r="I6" s="151" t="inlineStr">
        <is>
          <t>Aangezien NBB alle kosten heeft doorberekend op 50%
 van de inschrijfkosten na.</t>
        </is>
      </c>
    </row>
    <row r="7" spans="1:9" s="3" customFormat="1" ht="43.5" x14ac:dyDescent="0.35">
      <c r="A7" s="133" t="inlineStr">
        <is>
          <t xml:space="preserve"> &gt;26</t>
        </is>
      </c>
      <c r="B7" s="105">
        <v>44067</v>
      </c>
      <c r="C7" s="105">
        <v>44118</v>
      </c>
      <c r="D7" s="3" t="inlineStr">
        <is>
          <t>?</t>
        </is>
      </c>
      <c r="E7" s="105">
        <v>44354</v>
      </c>
      <c r="F7" s="105">
        <v>44401</v>
      </c>
      <c r="G7" s="151" t="inlineStr">
        <is>
          <t>3 maanden binnen / X maanden buiten
Wedstrijden tot en met 11 oktober</t>
        </is>
      </c>
      <c r="H7" s="107">
        <v>0.5</v>
      </c>
      <c r="I7" s="151" t="inlineStr">
        <is>
          <t>Aangezien NBB alle kosten heeft doorberekend op 50%
 van de inschrijfkosten na.</t>
        </is>
      </c>
    </row>
    <row r="8" spans="1:9" s="3" customFormat="1" x14ac:dyDescent="0.35">
      <c r="A8" s="133"/>
    </row>
    <row r="9" spans="1:9" s="3" customFormat="1" x14ac:dyDescent="0.35">
      <c r="A9" s="133"/>
      <c r="H9" s="194">
        <v>0.3</v>
      </c>
    </row>
    <row r="11" spans="1:9" s="3" customFormat="1" x14ac:dyDescent="0.35">
      <c r="A11" s="133"/>
    </row>
    <row r="12" spans="1:9" s="3" customFormat="1" x14ac:dyDescent="0.35">
      <c r="A12" s="133"/>
    </row>
    <row r="15" spans="1:9" x14ac:dyDescent="0.35">
      <c r="A15" s="2"/>
    </row>
    <row r="16" spans="1:9" x14ac:dyDescent="0.35">
      <c r="B16" s="16"/>
    </row>
    <row r="17" spans="1:4" x14ac:dyDescent="0.35">
      <c r="B17" s="16"/>
    </row>
    <row r="18" spans="1:4" x14ac:dyDescent="0.35">
      <c r="B18" s="16"/>
    </row>
    <row r="19" spans="1:4" x14ac:dyDescent="0.35">
      <c r="B19" s="4"/>
      <c r="C19" s="16"/>
    </row>
    <row r="21" spans="1:4" x14ac:dyDescent="0.35">
      <c r="A21" s="2"/>
    </row>
    <row r="25" spans="1:4" x14ac:dyDescent="0.35">
      <c r="B25" s="55"/>
    </row>
    <row r="29" spans="1:4" x14ac:dyDescent="0.35">
      <c r="D29" s="17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707F8-EB52-4DAF-B0C1-992A1951C0C9}">
  <dimension ref="A1:Q15"/>
  <sheetViews>
    <sheetView topLeftCell="F1" workbookViewId="0">
      <selection activeCell="I8" sqref="I8"/>
    </sheetView>
  </sheetViews>
  <sheetFormatPr defaultRowHeight="14.5" x14ac:dyDescent="0.35"/>
  <cols>
    <col min="1" max="1" width="23.6328125" customWidth="1"/>
    <col min="2" max="2" width="29.08984375" bestFit="1" customWidth="1"/>
    <col min="3" max="3" width="10" bestFit="1" customWidth="1"/>
    <col min="4" max="5" width="15.1796875" style="29" bestFit="1" customWidth="1"/>
    <col min="6" max="6" width="18" style="29" customWidth="1"/>
    <col min="7" max="7" width="13.1796875" style="29" bestFit="1" customWidth="1"/>
    <col min="8" max="8" width="10.1796875" style="29" bestFit="1" customWidth="1"/>
    <col min="9" max="14" width="13.54296875" style="29" customWidth="1"/>
    <col min="15" max="17" width="43.36328125" bestFit="1" customWidth="1"/>
  </cols>
  <sheetData>
    <row r="1" spans="1:17" ht="23.5" x14ac:dyDescent="0.55000000000000004">
      <c r="A1" s="6" t="inlineStr">
        <is>
          <t>Sponsors</t>
        </is>
      </c>
    </row>
    <row r="2" spans="1:17" x14ac:dyDescent="0.35">
      <c r="E2" s="29" t="inlineStr">
        <is>
          <t>Tenue</t>
        </is>
      </c>
      <c r="F2" s="29" t="inlineStr">
        <is>
          <t>Tenue en Inloopshirts</t>
        </is>
      </c>
    </row>
    <row r="3" spans="1:17" ht="43.5" x14ac:dyDescent="0.35">
      <c r="A3" s="78" t="inlineStr">
        <is>
          <t>Bedrijf</t>
        </is>
      </c>
      <c r="B3" s="78" t="inlineStr">
        <is>
          <t>Contactpersoon</t>
        </is>
      </c>
      <c r="C3" s="78" t="inlineStr">
        <is>
          <t>Sponsor</t>
        </is>
      </c>
      <c r="D3" s="79" t="inlineStr">
        <is>
          <t>Sponsorpakket 1
€100 p/j</t>
        </is>
      </c>
      <c r="E3" s="79" t="inlineStr">
        <is>
          <t>Sponsorpakket 2
€350 p/j (3 jaar)</t>
        </is>
      </c>
      <c r="F3" s="79" t="inlineStr">
        <is>
          <t>Sponsorpakket 3
€500 p/j (3 jaar)</t>
        </is>
      </c>
      <c r="G3" s="79" t="inlineStr">
        <is>
          <t>Watersponsor
€150 eenmalig</t>
        </is>
      </c>
      <c r="H3" s="79" t="inlineStr">
        <is>
          <t>Balsponsor
€ 25 3x</t>
        </is>
      </c>
      <c r="I3" s="79" t="inlineStr">
        <is>
          <t>Logo op website
€50 p/j</t>
        </is>
      </c>
      <c r="J3" s="79" t="inlineStr">
        <is>
          <t>jaar 1</t>
        </is>
      </c>
      <c r="K3" s="79" t="inlineStr">
        <is>
          <t>Alternatief 1ste jaar</t>
        </is>
      </c>
      <c r="L3" s="79" t="inlineStr">
        <is>
          <t>jaar 2</t>
        </is>
      </c>
      <c r="M3" s="79" t="inlineStr">
        <is>
          <t>jaar 3</t>
        </is>
      </c>
      <c r="N3" s="79" t="inlineStr">
        <is>
          <t>Totaal</t>
        </is>
      </c>
      <c r="O3" s="80" t="inlineStr">
        <is>
          <t>Opmerkingen</t>
        </is>
      </c>
      <c r="P3" s="80" t="inlineStr">
        <is>
          <t>Opmerkingen</t>
        </is>
      </c>
      <c r="Q3" s="80" t="inlineStr">
        <is>
          <t>Opmerkingen</t>
        </is>
      </c>
    </row>
    <row r="4" spans="1:17" ht="58" x14ac:dyDescent="0.35">
      <c r="A4" t="inlineStr">
        <is>
          <t>RH schuttingen</t>
        </is>
      </c>
      <c r="B4" t="inlineStr">
        <is>
          <t>Ricardo Helmerich</t>
        </is>
      </c>
      <c r="C4" t="inlineStr">
        <is>
          <t>ja</t>
        </is>
      </c>
      <c r="D4" s="81"/>
      <c r="E4" s="81"/>
      <c r="F4" s="81" t="inlineStr">
        <is>
          <t>X</t>
        </is>
      </c>
      <c r="G4" s="81" t="inlineStr">
        <is>
          <t>X</t>
        </is>
      </c>
      <c r="H4" s="81"/>
      <c r="I4" s="81"/>
      <c r="J4" s="82">
        <v>650</v>
      </c>
      <c r="K4" s="82">
        <v>350</v>
      </c>
      <c r="L4" s="82">
        <v>500</v>
      </c>
      <c r="M4" s="82">
        <v>500</v>
      </c>
      <c r="N4" s="83">
        <f t="shared" ref="N4:N9" si="0">SUM(J4:M4)</f>
        <v>2000</v>
      </c>
      <c r="O4" s="84" t="inlineStr">
        <is>
          <t>eenmalig €350 voor tenue dames 2 (jaar 1)
inloopshirts pakket 3 naar dames 2
bidons voor dames 2
sponsorpakket 3 voor jeugd team</t>
        </is>
      </c>
      <c r="P4" s="84" t="inlineStr">
        <is>
          <t>eenmalig €350 voor tenue dames 2 (jaar 1)
inloopshirts pakket 3 naar dames 2
bidons voor dames 2
sponsorpakket 3 voor jeugd team</t>
        </is>
      </c>
      <c r="Q4" s="84" t="inlineStr">
        <is>
          <t>eenmalig €350 voor tenue dames 2 (jaar 1)
inloopshirts pakket 3 naar dames 2
bidons voor dames 2
sponsorpakket 3 voor jeugd team</t>
        </is>
      </c>
    </row>
    <row r="5" spans="1:17" ht="58" x14ac:dyDescent="0.35">
      <c r="A5" t="inlineStr">
        <is>
          <t>Profysic Podotherapie</t>
        </is>
      </c>
      <c r="B5" t="inlineStr">
        <is>
          <t>Ingrid Janssen</t>
        </is>
      </c>
      <c r="C5" t="inlineStr">
        <is>
          <t>ja</t>
        </is>
      </c>
      <c r="D5" s="81"/>
      <c r="E5" s="81"/>
      <c r="F5" s="81" t="inlineStr">
        <is>
          <t>X</t>
        </is>
      </c>
      <c r="G5" s="81"/>
      <c r="H5" s="81"/>
      <c r="I5" s="81"/>
      <c r="J5" s="82">
        <v>500</v>
      </c>
      <c r="K5" s="82"/>
      <c r="L5" s="82">
        <v>500</v>
      </c>
      <c r="M5" s="82">
        <v>500</v>
      </c>
      <c r="N5" s="83">
        <f t="shared" si="0"/>
        <v>1500</v>
      </c>
      <c r="O5" s="5" t="inlineStr">
        <is>
          <t>Inloopshirts van sponsorpakket 3 naar Dames 1
wil graag bijeenkomsten geven over sportblessures of sport- EHBO
sponsorpakket 3 voor jeugdteam</t>
        </is>
      </c>
      <c r="P5" s="5" t="inlineStr">
        <is>
          <t>Inloopshirts van sponsorpakket 3 naar Dames 1
wil graag bijeenkomsten geven over sportblessures of sport- EHBO
sponsorpakket 3 voor jeugdteam</t>
        </is>
      </c>
      <c r="Q5" s="5" t="inlineStr">
        <is>
          <t>Inloopshirts van sponsorpakket 3 naar Dames 1
wil graag bijeenkomsten geven over sportblessures of sport- EHBO
sponsorpakket 3 voor jeugdteam</t>
        </is>
      </c>
    </row>
    <row r="6" spans="1:17" ht="15.5" x14ac:dyDescent="0.35">
      <c r="A6" t="inlineStr">
        <is>
          <t>Meerendonk Makelaars</t>
        </is>
      </c>
      <c r="B6" t="inlineStr">
        <is>
          <t>Henk van Hout</t>
        </is>
      </c>
      <c r="C6" t="inlineStr">
        <is>
          <t>ja</t>
        </is>
      </c>
      <c r="D6" s="81"/>
      <c r="E6" s="81" t="inlineStr">
        <is>
          <t>X</t>
        </is>
      </c>
      <c r="F6" s="81"/>
      <c r="G6" s="81"/>
      <c r="H6" s="81"/>
      <c r="I6" s="81"/>
      <c r="J6" s="82">
        <v>350</v>
      </c>
      <c r="K6" s="82"/>
      <c r="L6" s="82">
        <v>350</v>
      </c>
      <c r="M6" s="82">
        <v>350</v>
      </c>
      <c r="N6" s="83">
        <f t="shared" si="0"/>
        <v>1050</v>
      </c>
      <c r="O6" t="inlineStr">
        <is>
          <t xml:space="preserve">graag team van Wies van Hout </t>
        </is>
      </c>
      <c r="P6" t="inlineStr">
        <is>
          <t xml:space="preserve">graag team van Wies van Hout </t>
        </is>
      </c>
      <c r="Q6" t="inlineStr">
        <is>
          <t xml:space="preserve">graag team van Wies van Hout </t>
        </is>
      </c>
    </row>
    <row r="7" spans="1:17" ht="15.5" x14ac:dyDescent="0.35">
      <c r="A7" t="inlineStr">
        <is>
          <t>D18</t>
        </is>
      </c>
      <c r="B7" t="inlineStr">
        <is>
          <t>Dave Smit</t>
        </is>
      </c>
      <c r="C7" t="inlineStr">
        <is>
          <t>Ja</t>
        </is>
      </c>
      <c r="D7" s="81"/>
      <c r="E7" s="81"/>
      <c r="F7" s="81" t="inlineStr">
        <is>
          <t>X</t>
        </is>
      </c>
      <c r="G7" s="81" t="inlineStr">
        <is>
          <t>X</t>
        </is>
      </c>
      <c r="H7" s="81"/>
      <c r="I7" s="81"/>
      <c r="J7" s="82">
        <v>650</v>
      </c>
      <c r="K7" s="82"/>
      <c r="L7" s="82">
        <v>500</v>
      </c>
      <c r="M7" s="82">
        <v>500</v>
      </c>
      <c r="N7" s="83">
        <f t="shared" si="0"/>
        <v>1650</v>
      </c>
      <c r="O7" t="inlineStr">
        <is>
          <t>team Giel of Bas, inloopshirts eenmalig €150,- watersponsor</t>
        </is>
      </c>
      <c r="P7" t="inlineStr">
        <is>
          <t>team Giel of Bas, inloopshirts eenmalig €150,- watersponsor</t>
        </is>
      </c>
      <c r="Q7" t="inlineStr">
        <is>
          <t>team Giel of Bas, inloopshirts eenmalig €150,- watersponsor</t>
        </is>
      </c>
    </row>
    <row r="8" spans="1:17" ht="15.5" x14ac:dyDescent="0.35">
      <c r="A8" t="inlineStr">
        <is>
          <t>Sintiz</t>
        </is>
      </c>
      <c r="B8" t="inlineStr">
        <is>
          <t>Mark de Wette</t>
        </is>
      </c>
      <c r="C8" t="inlineStr">
        <is>
          <t>ja</t>
        </is>
      </c>
      <c r="D8" s="81"/>
      <c r="E8" s="81"/>
      <c r="F8" s="81"/>
      <c r="G8" s="81"/>
      <c r="H8" s="81"/>
      <c r="I8" s="81"/>
      <c r="J8" s="82"/>
      <c r="K8" s="82">
        <v>350</v>
      </c>
      <c r="L8" s="82"/>
      <c r="M8" s="82"/>
      <c r="N8" s="83">
        <f t="shared" si="0"/>
        <v>350</v>
      </c>
      <c r="O8" t="inlineStr">
        <is>
          <t>waarschijnlijk voor scheidsrechtershirts</t>
        </is>
      </c>
      <c r="P8" t="inlineStr">
        <is>
          <t>waarschijnlijk voor scheidsrechtershirts</t>
        </is>
      </c>
      <c r="Q8" t="inlineStr">
        <is>
          <t>waarschijnlijk voor scheidsrechtershirts</t>
        </is>
      </c>
    </row>
    <row r="9" spans="1:17" ht="15.5" x14ac:dyDescent="0.35">
      <c r="A9" t="inlineStr">
        <is>
          <t>De Nodige Zorg</t>
        </is>
      </c>
      <c r="B9" t="inlineStr">
        <is>
          <t>Anita Berben</t>
        </is>
      </c>
      <c r="C9" t="inlineStr">
        <is>
          <t>ja</t>
        </is>
      </c>
      <c r="D9" s="81"/>
      <c r="E9" s="81"/>
      <c r="F9" s="81"/>
      <c r="G9" s="81" t="inlineStr">
        <is>
          <t>X</t>
        </is>
      </c>
      <c r="H9" s="81"/>
      <c r="I9" s="81"/>
      <c r="J9" s="82">
        <v>150</v>
      </c>
      <c r="K9" s="82"/>
      <c r="L9" s="82"/>
      <c r="M9" s="82"/>
      <c r="N9" s="83">
        <f t="shared" si="0"/>
        <v>150</v>
      </c>
      <c r="O9" t="inlineStr">
        <is>
          <t>team van Siebe Berben</t>
        </is>
      </c>
      <c r="P9" t="inlineStr">
        <is>
          <t>team van Siebe Berben</t>
        </is>
      </c>
      <c r="Q9" t="inlineStr">
        <is>
          <t>team van Siebe Berben</t>
        </is>
      </c>
    </row>
    <row r="11" spans="1:17" s="2" customFormat="1" ht="15.5" x14ac:dyDescent="0.35">
      <c r="A11" s="2" t="inlineStr">
        <is>
          <t>Totaal</t>
        </is>
      </c>
      <c r="D11" s="53"/>
      <c r="E11" s="53"/>
      <c r="F11" s="53"/>
      <c r="G11" s="53"/>
      <c r="H11" s="53"/>
      <c r="I11" s="53"/>
      <c r="J11" s="85">
        <f>SUM(J4:J8)</f>
        <v>2150</v>
      </c>
      <c r="K11" s="85">
        <v>350</v>
      </c>
      <c r="L11" s="85">
        <f>SUM(L4:L8)</f>
        <v>1850</v>
      </c>
      <c r="M11" s="85">
        <f>SUM(M4:M8)</f>
        <v>1850</v>
      </c>
      <c r="N11" s="86">
        <f>SUM(J11:M11)</f>
        <v>6200</v>
      </c>
    </row>
    <row r="12" spans="1:17" x14ac:dyDescent="0.35">
      <c r="J12" s="29">
        <v>350</v>
      </c>
      <c r="K12" s="87"/>
    </row>
    <row r="13" spans="1:17" x14ac:dyDescent="0.35">
      <c r="J13" s="29">
        <v>350</v>
      </c>
    </row>
    <row r="15" spans="1:17" x14ac:dyDescent="0.35">
      <c r="A15" t="inlineStr">
        <is>
          <t>Totale opbrengst eerste jaar</t>
        </is>
      </c>
      <c r="J15" s="85">
        <f>SUM(J11:J14)</f>
        <v>2850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1A. begroot vs realisatie</vt:lpstr>
      <vt:lpstr>1B.Begroting 2021-2022</vt:lpstr>
      <vt:lpstr>2. Contributie opbouw &amp; zaalh</vt:lpstr>
      <vt:lpstr>3. Teamindeling vs CB &amp; NBB</vt:lpstr>
      <vt:lpstr>4. Vrijwilligersvergoedingen</vt:lpstr>
      <vt:lpstr>5. Nieuwe opzet trainers coach </vt:lpstr>
      <vt:lpstr>6. Totaal rekening overz. 2020</vt:lpstr>
      <vt:lpstr>7. Voorstel teruggave</vt:lpstr>
      <vt:lpstr>8. Sponsoring meerjaren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 de Wette</dc:creator>
  <cp:lastModifiedBy>Yvonne de Wette</cp:lastModifiedBy>
  <dcterms:created xsi:type="dcterms:W3CDTF">2021-06-12T07:41:11Z</dcterms:created>
  <dcterms:modified xsi:type="dcterms:W3CDTF">2021-07-21T16:02:09Z</dcterms:modified>
</cp:coreProperties>
</file>